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ke\Documents\"/>
    </mc:Choice>
  </mc:AlternateContent>
  <xr:revisionPtr revIDLastSave="0" documentId="13_ncr:1_{3F902A75-CC3F-4E5A-A74F-2182E239B53B}" xr6:coauthVersionLast="43" xr6:coauthVersionMax="43" xr10:uidLastSave="{00000000-0000-0000-0000-000000000000}"/>
  <bookViews>
    <workbookView xWindow="-93" yWindow="-93" windowWidth="25786" windowHeight="13986" xr2:uid="{00000000-000D-0000-FFFF-FFFF00000000}"/>
  </bookViews>
  <sheets>
    <sheet name="ACR PWM  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" l="1"/>
  <c r="Y39" i="1" s="1"/>
  <c r="X39" i="1" s="1"/>
  <c r="E38" i="1"/>
  <c r="U38" i="1" s="1"/>
  <c r="T38" i="1" s="1"/>
  <c r="E37" i="1"/>
  <c r="S37" i="1" s="1"/>
  <c r="R37" i="1" s="1"/>
  <c r="Y36" i="1"/>
  <c r="X36" i="1" s="1"/>
  <c r="W36" i="1"/>
  <c r="V36" i="1" s="1"/>
  <c r="U36" i="1"/>
  <c r="T36" i="1" s="1"/>
  <c r="S36" i="1"/>
  <c r="R36" i="1" s="1"/>
  <c r="Q36" i="1"/>
  <c r="P36" i="1" s="1"/>
  <c r="O36" i="1"/>
  <c r="N36" i="1" s="1"/>
  <c r="M36" i="1"/>
  <c r="L36" i="1" s="1"/>
  <c r="K36" i="1"/>
  <c r="J36" i="1" s="1"/>
  <c r="I36" i="1"/>
  <c r="H36" i="1" s="1"/>
  <c r="G36" i="1"/>
  <c r="F36" i="1" s="1"/>
  <c r="E35" i="1"/>
  <c r="S35" i="1" s="1"/>
  <c r="R35" i="1" s="1"/>
  <c r="E34" i="1"/>
  <c r="Y34" i="1" s="1"/>
  <c r="X34" i="1" s="1"/>
  <c r="W33" i="1"/>
  <c r="V33" i="1" s="1"/>
  <c r="S33" i="1"/>
  <c r="R33" i="1"/>
  <c r="O33" i="1"/>
  <c r="N33" i="1" s="1"/>
  <c r="K33" i="1"/>
  <c r="J33" i="1"/>
  <c r="G33" i="1"/>
  <c r="F33" i="1" s="1"/>
  <c r="E33" i="1"/>
  <c r="U33" i="1" s="1"/>
  <c r="T33" i="1" s="1"/>
  <c r="E32" i="1"/>
  <c r="S32" i="1" s="1"/>
  <c r="R32" i="1" s="1"/>
  <c r="Q31" i="1"/>
  <c r="P31" i="1" s="1"/>
  <c r="I31" i="1"/>
  <c r="H31" i="1" s="1"/>
  <c r="E31" i="1"/>
  <c r="W31" i="1" s="1"/>
  <c r="V31" i="1" s="1"/>
  <c r="Y30" i="1"/>
  <c r="X30" i="1" s="1"/>
  <c r="W30" i="1"/>
  <c r="V30" i="1" s="1"/>
  <c r="U30" i="1"/>
  <c r="T30" i="1"/>
  <c r="S30" i="1"/>
  <c r="R30" i="1"/>
  <c r="Q30" i="1"/>
  <c r="P30" i="1" s="1"/>
  <c r="O30" i="1"/>
  <c r="N30" i="1" s="1"/>
  <c r="M30" i="1"/>
  <c r="L30" i="1"/>
  <c r="K30" i="1"/>
  <c r="J30" i="1"/>
  <c r="I30" i="1"/>
  <c r="H30" i="1" s="1"/>
  <c r="G30" i="1"/>
  <c r="F30" i="1" s="1"/>
  <c r="E29" i="1"/>
  <c r="Y29" i="1" s="1"/>
  <c r="X29" i="1" s="1"/>
  <c r="W28" i="1"/>
  <c r="V28" i="1" s="1"/>
  <c r="S28" i="1"/>
  <c r="R28" i="1"/>
  <c r="O28" i="1"/>
  <c r="N28" i="1" s="1"/>
  <c r="K28" i="1"/>
  <c r="J28" i="1"/>
  <c r="G28" i="1"/>
  <c r="F28" i="1" s="1"/>
  <c r="E28" i="1"/>
  <c r="U28" i="1" s="1"/>
  <c r="T28" i="1" s="1"/>
  <c r="E27" i="1"/>
  <c r="S27" i="1" s="1"/>
  <c r="R27" i="1" s="1"/>
  <c r="E26" i="1"/>
  <c r="W26" i="1" s="1"/>
  <c r="V26" i="1" s="1"/>
  <c r="Y25" i="1"/>
  <c r="X25" i="1" s="1"/>
  <c r="W25" i="1"/>
  <c r="V25" i="1" s="1"/>
  <c r="Q25" i="1"/>
  <c r="P25" i="1" s="1"/>
  <c r="O25" i="1"/>
  <c r="N25" i="1" s="1"/>
  <c r="I25" i="1"/>
  <c r="H25" i="1" s="1"/>
  <c r="G25" i="1"/>
  <c r="F25" i="1" s="1"/>
  <c r="E25" i="1"/>
  <c r="U25" i="1" s="1"/>
  <c r="T25" i="1" s="1"/>
  <c r="Y24" i="1"/>
  <c r="X24" i="1" s="1"/>
  <c r="W24" i="1"/>
  <c r="V24" i="1"/>
  <c r="U24" i="1"/>
  <c r="T24" i="1"/>
  <c r="S24" i="1"/>
  <c r="R24" i="1" s="1"/>
  <c r="Q24" i="1"/>
  <c r="P24" i="1" s="1"/>
  <c r="O24" i="1"/>
  <c r="N24" i="1"/>
  <c r="M24" i="1"/>
  <c r="L24" i="1"/>
  <c r="K24" i="1"/>
  <c r="J24" i="1" s="1"/>
  <c r="I24" i="1"/>
  <c r="H24" i="1" s="1"/>
  <c r="G24" i="1"/>
  <c r="F24" i="1"/>
  <c r="W23" i="1"/>
  <c r="V23" i="1" s="1"/>
  <c r="S23" i="1"/>
  <c r="R23" i="1"/>
  <c r="O23" i="1"/>
  <c r="N23" i="1" s="1"/>
  <c r="K23" i="1"/>
  <c r="J23" i="1"/>
  <c r="G23" i="1"/>
  <c r="F23" i="1" s="1"/>
  <c r="E23" i="1"/>
  <c r="U23" i="1" s="1"/>
  <c r="T23" i="1" s="1"/>
  <c r="E22" i="1"/>
  <c r="S22" i="1" s="1"/>
  <c r="R22" i="1" s="1"/>
  <c r="E21" i="1"/>
  <c r="W21" i="1" s="1"/>
  <c r="V21" i="1" s="1"/>
  <c r="Y18" i="1"/>
  <c r="X18" i="1" s="1"/>
  <c r="W18" i="1"/>
  <c r="V18" i="1" s="1"/>
  <c r="U18" i="1"/>
  <c r="T18" i="1"/>
  <c r="S18" i="1"/>
  <c r="R18" i="1" s="1"/>
  <c r="Q18" i="1"/>
  <c r="P18" i="1" s="1"/>
  <c r="O18" i="1"/>
  <c r="N18" i="1" s="1"/>
  <c r="M18" i="1"/>
  <c r="L18" i="1"/>
  <c r="K18" i="1"/>
  <c r="J18" i="1" s="1"/>
  <c r="I18" i="1"/>
  <c r="H18" i="1" s="1"/>
  <c r="G18" i="1"/>
  <c r="F18" i="1" s="1"/>
  <c r="E17" i="1"/>
  <c r="E20" i="1" s="1"/>
  <c r="E16" i="1"/>
  <c r="W16" i="1" s="1"/>
  <c r="V16" i="1" s="1"/>
  <c r="Y15" i="1"/>
  <c r="X15" i="1" s="1"/>
  <c r="W15" i="1"/>
  <c r="V15" i="1" s="1"/>
  <c r="Q15" i="1"/>
  <c r="P15" i="1" s="1"/>
  <c r="O15" i="1"/>
  <c r="N15" i="1" s="1"/>
  <c r="I15" i="1"/>
  <c r="H15" i="1" s="1"/>
  <c r="G15" i="1"/>
  <c r="F15" i="1" s="1"/>
  <c r="E15" i="1"/>
  <c r="U15" i="1" s="1"/>
  <c r="T15" i="1" s="1"/>
  <c r="Y12" i="1"/>
  <c r="X12" i="1"/>
  <c r="W12" i="1"/>
  <c r="V12" i="1"/>
  <c r="U12" i="1"/>
  <c r="T12" i="1" s="1"/>
  <c r="S12" i="1"/>
  <c r="R12" i="1"/>
  <c r="Q12" i="1"/>
  <c r="P12" i="1"/>
  <c r="O12" i="1"/>
  <c r="N12" i="1"/>
  <c r="M12" i="1"/>
  <c r="L12" i="1" s="1"/>
  <c r="K12" i="1"/>
  <c r="J12" i="1"/>
  <c r="I12" i="1"/>
  <c r="H12" i="1"/>
  <c r="G12" i="1"/>
  <c r="F12" i="1"/>
  <c r="Y11" i="1"/>
  <c r="X11" i="1" s="1"/>
  <c r="Q11" i="1"/>
  <c r="P11" i="1" s="1"/>
  <c r="I11" i="1"/>
  <c r="H11" i="1" s="1"/>
  <c r="E11" i="1"/>
  <c r="W11" i="1" s="1"/>
  <c r="V11" i="1" s="1"/>
  <c r="E10" i="1"/>
  <c r="U10" i="1" s="1"/>
  <c r="I26" i="1" l="1"/>
  <c r="H26" i="1" s="1"/>
  <c r="K34" i="1"/>
  <c r="J34" i="1" s="1"/>
  <c r="U20" i="1"/>
  <c r="T20" i="1" s="1"/>
  <c r="M20" i="1"/>
  <c r="L20" i="1" s="1"/>
  <c r="S20" i="1"/>
  <c r="R20" i="1" s="1"/>
  <c r="K20" i="1"/>
  <c r="J20" i="1" s="1"/>
  <c r="Y20" i="1"/>
  <c r="X20" i="1" s="1"/>
  <c r="Q20" i="1"/>
  <c r="P20" i="1" s="1"/>
  <c r="I20" i="1"/>
  <c r="H20" i="1" s="1"/>
  <c r="W20" i="1"/>
  <c r="V20" i="1" s="1"/>
  <c r="G20" i="1"/>
  <c r="F20" i="1" s="1"/>
  <c r="O20" i="1"/>
  <c r="N20" i="1" s="1"/>
  <c r="I16" i="1"/>
  <c r="H16" i="1" s="1"/>
  <c r="Q16" i="1"/>
  <c r="P16" i="1" s="1"/>
  <c r="Y16" i="1"/>
  <c r="X16" i="1" s="1"/>
  <c r="I21" i="1"/>
  <c r="H21" i="1" s="1"/>
  <c r="Q21" i="1"/>
  <c r="P21" i="1" s="1"/>
  <c r="Y21" i="1"/>
  <c r="X21" i="1" s="1"/>
  <c r="Q26" i="1"/>
  <c r="P26" i="1" s="1"/>
  <c r="Y26" i="1"/>
  <c r="X26" i="1" s="1"/>
  <c r="Y31" i="1"/>
  <c r="X31" i="1" s="1"/>
  <c r="M35" i="1"/>
  <c r="L35" i="1" s="1"/>
  <c r="U35" i="1"/>
  <c r="T35" i="1" s="1"/>
  <c r="G38" i="1"/>
  <c r="F38" i="1" s="1"/>
  <c r="O38" i="1"/>
  <c r="N38" i="1" s="1"/>
  <c r="W38" i="1"/>
  <c r="V38" i="1" s="1"/>
  <c r="W10" i="1"/>
  <c r="V10" i="1" s="1"/>
  <c r="M22" i="1"/>
  <c r="L22" i="1" s="1"/>
  <c r="U22" i="1"/>
  <c r="T22" i="1" s="1"/>
  <c r="M27" i="1"/>
  <c r="L27" i="1" s="1"/>
  <c r="U27" i="1"/>
  <c r="T27" i="1" s="1"/>
  <c r="K29" i="1"/>
  <c r="J29" i="1" s="1"/>
  <c r="S29" i="1"/>
  <c r="R29" i="1" s="1"/>
  <c r="M32" i="1"/>
  <c r="L32" i="1" s="1"/>
  <c r="U32" i="1"/>
  <c r="T32" i="1" s="1"/>
  <c r="S34" i="1"/>
  <c r="R34" i="1" s="1"/>
  <c r="M37" i="1"/>
  <c r="L37" i="1" s="1"/>
  <c r="U37" i="1"/>
  <c r="T37" i="1" s="1"/>
  <c r="K39" i="1"/>
  <c r="J39" i="1" s="1"/>
  <c r="S39" i="1"/>
  <c r="R39" i="1" s="1"/>
  <c r="M17" i="1"/>
  <c r="L17" i="1" s="1"/>
  <c r="U17" i="1"/>
  <c r="T17" i="1" s="1"/>
  <c r="G10" i="1"/>
  <c r="F10" i="1" s="1"/>
  <c r="O10" i="1"/>
  <c r="N10" i="1" s="1"/>
  <c r="K11" i="1"/>
  <c r="J11" i="1" s="1"/>
  <c r="S11" i="1"/>
  <c r="R11" i="1" s="1"/>
  <c r="E14" i="1"/>
  <c r="K16" i="1"/>
  <c r="J16" i="1" s="1"/>
  <c r="S16" i="1"/>
  <c r="R16" i="1" s="1"/>
  <c r="E19" i="1"/>
  <c r="K21" i="1"/>
  <c r="J21" i="1" s="1"/>
  <c r="S21" i="1"/>
  <c r="R21" i="1" s="1"/>
  <c r="I23" i="1"/>
  <c r="H23" i="1" s="1"/>
  <c r="Q23" i="1"/>
  <c r="P23" i="1" s="1"/>
  <c r="Y23" i="1"/>
  <c r="X23" i="1" s="1"/>
  <c r="K26" i="1"/>
  <c r="J26" i="1" s="1"/>
  <c r="S26" i="1"/>
  <c r="R26" i="1" s="1"/>
  <c r="I28" i="1"/>
  <c r="H28" i="1" s="1"/>
  <c r="Q28" i="1"/>
  <c r="P28" i="1" s="1"/>
  <c r="Y28" i="1"/>
  <c r="X28" i="1" s="1"/>
  <c r="K31" i="1"/>
  <c r="J31" i="1" s="1"/>
  <c r="S31" i="1"/>
  <c r="R31" i="1" s="1"/>
  <c r="I33" i="1"/>
  <c r="H33" i="1" s="1"/>
  <c r="Q33" i="1"/>
  <c r="P33" i="1" s="1"/>
  <c r="Y33" i="1"/>
  <c r="X33" i="1" s="1"/>
  <c r="G35" i="1"/>
  <c r="F35" i="1" s="1"/>
  <c r="O35" i="1"/>
  <c r="N35" i="1" s="1"/>
  <c r="W35" i="1"/>
  <c r="V35" i="1" s="1"/>
  <c r="I38" i="1"/>
  <c r="H38" i="1" s="1"/>
  <c r="Q38" i="1"/>
  <c r="P38" i="1" s="1"/>
  <c r="Y38" i="1"/>
  <c r="X38" i="1" s="1"/>
  <c r="Y10" i="1"/>
  <c r="X10" i="1" s="1"/>
  <c r="G17" i="1"/>
  <c r="F17" i="1" s="1"/>
  <c r="O17" i="1"/>
  <c r="N17" i="1" s="1"/>
  <c r="W17" i="1"/>
  <c r="V17" i="1" s="1"/>
  <c r="G22" i="1"/>
  <c r="F22" i="1" s="1"/>
  <c r="O22" i="1"/>
  <c r="N22" i="1" s="1"/>
  <c r="W22" i="1"/>
  <c r="V22" i="1" s="1"/>
  <c r="G27" i="1"/>
  <c r="F27" i="1" s="1"/>
  <c r="O27" i="1"/>
  <c r="N27" i="1" s="1"/>
  <c r="W27" i="1"/>
  <c r="V27" i="1" s="1"/>
  <c r="M29" i="1"/>
  <c r="L29" i="1" s="1"/>
  <c r="U29" i="1"/>
  <c r="T29" i="1" s="1"/>
  <c r="G32" i="1"/>
  <c r="F32" i="1" s="1"/>
  <c r="O32" i="1"/>
  <c r="N32" i="1" s="1"/>
  <c r="W32" i="1"/>
  <c r="V32" i="1" s="1"/>
  <c r="M34" i="1"/>
  <c r="L34" i="1" s="1"/>
  <c r="U34" i="1"/>
  <c r="T34" i="1" s="1"/>
  <c r="G37" i="1"/>
  <c r="F37" i="1" s="1"/>
  <c r="O37" i="1"/>
  <c r="N37" i="1" s="1"/>
  <c r="W37" i="1"/>
  <c r="V37" i="1" s="1"/>
  <c r="M39" i="1"/>
  <c r="L39" i="1" s="1"/>
  <c r="U39" i="1"/>
  <c r="T39" i="1" s="1"/>
  <c r="M21" i="1"/>
  <c r="L21" i="1" s="1"/>
  <c r="U21" i="1"/>
  <c r="T21" i="1" s="1"/>
  <c r="M26" i="1"/>
  <c r="L26" i="1" s="1"/>
  <c r="U26" i="1"/>
  <c r="T26" i="1" s="1"/>
  <c r="M31" i="1"/>
  <c r="L31" i="1" s="1"/>
  <c r="U31" i="1"/>
  <c r="T31" i="1" s="1"/>
  <c r="I35" i="1"/>
  <c r="H35" i="1" s="1"/>
  <c r="Q35" i="1"/>
  <c r="P35" i="1" s="1"/>
  <c r="Y35" i="1"/>
  <c r="X35" i="1" s="1"/>
  <c r="K38" i="1"/>
  <c r="J38" i="1" s="1"/>
  <c r="S38" i="1"/>
  <c r="R38" i="1" s="1"/>
  <c r="Q10" i="1"/>
  <c r="P10" i="1" s="1"/>
  <c r="U11" i="1"/>
  <c r="T11" i="1" s="1"/>
  <c r="U16" i="1"/>
  <c r="T16" i="1" s="1"/>
  <c r="E13" i="1"/>
  <c r="K15" i="1"/>
  <c r="J15" i="1" s="1"/>
  <c r="S15" i="1"/>
  <c r="R15" i="1" s="1"/>
  <c r="I17" i="1"/>
  <c r="H17" i="1" s="1"/>
  <c r="Q17" i="1"/>
  <c r="P17" i="1" s="1"/>
  <c r="Y17" i="1"/>
  <c r="X17" i="1" s="1"/>
  <c r="I22" i="1"/>
  <c r="H22" i="1" s="1"/>
  <c r="Q22" i="1"/>
  <c r="P22" i="1" s="1"/>
  <c r="Y22" i="1"/>
  <c r="X22" i="1" s="1"/>
  <c r="K25" i="1"/>
  <c r="J25" i="1" s="1"/>
  <c r="S25" i="1"/>
  <c r="R25" i="1" s="1"/>
  <c r="I27" i="1"/>
  <c r="H27" i="1" s="1"/>
  <c r="Q27" i="1"/>
  <c r="P27" i="1" s="1"/>
  <c r="Y27" i="1"/>
  <c r="X27" i="1" s="1"/>
  <c r="G29" i="1"/>
  <c r="F29" i="1" s="1"/>
  <c r="O29" i="1"/>
  <c r="N29" i="1" s="1"/>
  <c r="W29" i="1"/>
  <c r="V29" i="1" s="1"/>
  <c r="I32" i="1"/>
  <c r="H32" i="1" s="1"/>
  <c r="Q32" i="1"/>
  <c r="P32" i="1" s="1"/>
  <c r="Y32" i="1"/>
  <c r="X32" i="1" s="1"/>
  <c r="G34" i="1"/>
  <c r="F34" i="1" s="1"/>
  <c r="O34" i="1"/>
  <c r="N34" i="1" s="1"/>
  <c r="W34" i="1"/>
  <c r="V34" i="1" s="1"/>
  <c r="I37" i="1"/>
  <c r="H37" i="1" s="1"/>
  <c r="Q37" i="1"/>
  <c r="P37" i="1" s="1"/>
  <c r="Y37" i="1"/>
  <c r="X37" i="1" s="1"/>
  <c r="G39" i="1"/>
  <c r="F39" i="1" s="1"/>
  <c r="O39" i="1"/>
  <c r="N39" i="1" s="1"/>
  <c r="W39" i="1"/>
  <c r="V39" i="1" s="1"/>
  <c r="M10" i="1"/>
  <c r="L10" i="1" s="1"/>
  <c r="I10" i="1"/>
  <c r="H10" i="1" s="1"/>
  <c r="M11" i="1"/>
  <c r="L11" i="1" s="1"/>
  <c r="M16" i="1"/>
  <c r="L16" i="1" s="1"/>
  <c r="K10" i="1"/>
  <c r="J10" i="1" s="1"/>
  <c r="S10" i="1"/>
  <c r="R10" i="1" s="1"/>
  <c r="G11" i="1"/>
  <c r="F11" i="1" s="1"/>
  <c r="O11" i="1"/>
  <c r="N11" i="1" s="1"/>
  <c r="G16" i="1"/>
  <c r="F16" i="1" s="1"/>
  <c r="O16" i="1"/>
  <c r="N16" i="1" s="1"/>
  <c r="G21" i="1"/>
  <c r="F21" i="1" s="1"/>
  <c r="O21" i="1"/>
  <c r="N21" i="1" s="1"/>
  <c r="M23" i="1"/>
  <c r="L23" i="1" s="1"/>
  <c r="G26" i="1"/>
  <c r="F26" i="1" s="1"/>
  <c r="O26" i="1"/>
  <c r="N26" i="1" s="1"/>
  <c r="M28" i="1"/>
  <c r="L28" i="1" s="1"/>
  <c r="G31" i="1"/>
  <c r="F31" i="1" s="1"/>
  <c r="O31" i="1"/>
  <c r="N31" i="1" s="1"/>
  <c r="M33" i="1"/>
  <c r="L33" i="1" s="1"/>
  <c r="K35" i="1"/>
  <c r="J35" i="1" s="1"/>
  <c r="M38" i="1"/>
  <c r="L38" i="1" s="1"/>
  <c r="M15" i="1"/>
  <c r="L15" i="1" s="1"/>
  <c r="K17" i="1"/>
  <c r="J17" i="1" s="1"/>
  <c r="S17" i="1"/>
  <c r="R17" i="1" s="1"/>
  <c r="K22" i="1"/>
  <c r="J22" i="1" s="1"/>
  <c r="M25" i="1"/>
  <c r="L25" i="1" s="1"/>
  <c r="K27" i="1"/>
  <c r="J27" i="1" s="1"/>
  <c r="I29" i="1"/>
  <c r="H29" i="1" s="1"/>
  <c r="Q29" i="1"/>
  <c r="P29" i="1" s="1"/>
  <c r="K32" i="1"/>
  <c r="J32" i="1" s="1"/>
  <c r="I34" i="1"/>
  <c r="H34" i="1" s="1"/>
  <c r="Q34" i="1"/>
  <c r="P34" i="1" s="1"/>
  <c r="K37" i="1"/>
  <c r="J37" i="1" s="1"/>
  <c r="I39" i="1"/>
  <c r="H39" i="1" s="1"/>
  <c r="Q39" i="1"/>
  <c r="P39" i="1" s="1"/>
  <c r="W19" i="1" l="1"/>
  <c r="V19" i="1" s="1"/>
  <c r="Y19" i="1"/>
  <c r="X19" i="1" s="1"/>
  <c r="Q19" i="1"/>
  <c r="P19" i="1" s="1"/>
  <c r="I19" i="1"/>
  <c r="H19" i="1" s="1"/>
  <c r="O19" i="1"/>
  <c r="N19" i="1" s="1"/>
  <c r="G19" i="1"/>
  <c r="F19" i="1" s="1"/>
  <c r="U19" i="1"/>
  <c r="T19" i="1" s="1"/>
  <c r="M19" i="1"/>
  <c r="L19" i="1" s="1"/>
  <c r="S19" i="1"/>
  <c r="R19" i="1" s="1"/>
  <c r="K19" i="1"/>
  <c r="J19" i="1" s="1"/>
  <c r="Y14" i="1"/>
  <c r="X14" i="1" s="1"/>
  <c r="Q14" i="1"/>
  <c r="P14" i="1" s="1"/>
  <c r="I14" i="1"/>
  <c r="H14" i="1" s="1"/>
  <c r="O14" i="1"/>
  <c r="N14" i="1" s="1"/>
  <c r="G14" i="1"/>
  <c r="F14" i="1" s="1"/>
  <c r="W14" i="1"/>
  <c r="V14" i="1" s="1"/>
  <c r="U14" i="1"/>
  <c r="T14" i="1" s="1"/>
  <c r="M14" i="1"/>
  <c r="L14" i="1" s="1"/>
  <c r="S14" i="1"/>
  <c r="R14" i="1" s="1"/>
  <c r="K14" i="1"/>
  <c r="J14" i="1" s="1"/>
  <c r="W13" i="1"/>
  <c r="V13" i="1" s="1"/>
  <c r="O13" i="1"/>
  <c r="N13" i="1" s="1"/>
  <c r="G13" i="1"/>
  <c r="F13" i="1" s="1"/>
  <c r="U13" i="1"/>
  <c r="T13" i="1" s="1"/>
  <c r="M13" i="1"/>
  <c r="L13" i="1" s="1"/>
  <c r="K13" i="1"/>
  <c r="J13" i="1" s="1"/>
  <c r="S13" i="1"/>
  <c r="R13" i="1" s="1"/>
  <c r="Q13" i="1"/>
  <c r="P13" i="1" s="1"/>
  <c r="Y13" i="1"/>
  <c r="X13" i="1" s="1"/>
  <c r="I13" i="1"/>
  <c r="H13" i="1" s="1"/>
</calcChain>
</file>

<file path=xl/sharedStrings.xml><?xml version="1.0" encoding="utf-8"?>
<sst xmlns="http://schemas.openxmlformats.org/spreadsheetml/2006/main" count="93" uniqueCount="32">
  <si>
    <t>Locate the desired GPA application rate with the tip spacing of your sprayer</t>
  </si>
  <si>
    <t>Rate control systems:  select the tip size to provide the desired speed range in the Max speed  column.   Pressure will be Tip pressure.</t>
  </si>
  <si>
    <t xml:space="preserve">Pulse Width Modulation (PWM) Systems: select the tip size to provide the desired Max speed at the desired Gage pressure. </t>
  </si>
  <si>
    <t xml:space="preserve">Tip or Speed or pressure above or application rate below recommended label rates for some Dicamba formulations. </t>
  </si>
  <si>
    <t>WILGER COMBO-JET</t>
  </si>
  <si>
    <t>15" Spacing</t>
  </si>
  <si>
    <t>20" Spacing</t>
  </si>
  <si>
    <t>Flow</t>
  </si>
  <si>
    <t>10 GPA</t>
  </si>
  <si>
    <t>12.5 GPA</t>
  </si>
  <si>
    <t>15 GPA</t>
  </si>
  <si>
    <t>17.5 GPA</t>
  </si>
  <si>
    <t>20 GPA</t>
  </si>
  <si>
    <t>Pressure</t>
  </si>
  <si>
    <t>Droplet</t>
  </si>
  <si>
    <t>Speed</t>
  </si>
  <si>
    <t>Gage</t>
  </si>
  <si>
    <t>Tip</t>
  </si>
  <si>
    <t>Class</t>
  </si>
  <si>
    <t>USGPM</t>
  </si>
  <si>
    <t>Min</t>
  </si>
  <si>
    <t>Max</t>
  </si>
  <si>
    <t>UC</t>
  </si>
  <si>
    <t>UR110-04</t>
  </si>
  <si>
    <t>UR110-05</t>
  </si>
  <si>
    <t>UR110-06</t>
  </si>
  <si>
    <t>UR110-08</t>
  </si>
  <si>
    <t>UR110-10</t>
  </si>
  <si>
    <t>The UR tips have a short pre-orifice and a long pre-orifice.  Both pre-orifices must be properly installed for proper operation.</t>
  </si>
  <si>
    <t>Droplet size classification based on ASABE 572.1</t>
  </si>
  <si>
    <t>Spray Characteristics Based on Water; Results with active ingredients or different test protocols may vary</t>
  </si>
  <si>
    <t>Caution!!!      Always check your state regulations and chemical label and website for currently approved tips and application parameters.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</si>
</sst>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Arial Black"/>
      <family val="2"/>
    </font>
    <font>
      <b/>
      <sz val="18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-0.499984740745262"/>
        <bgColor indexed="64"/>
      </patternFill>
    </fill>
  </fills>
  <borders count="56">
    <border>
      <left/>
      <right/>
      <top/>
      <bottom/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/>
      <diagonal style="thin">
        <color rgb="FFFF0000"/>
      </diagonal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theme="0"/>
      </top>
      <bottom style="thin">
        <color theme="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 diagonalUp="1" diagonalDown="1">
      <left style="medium">
        <color auto="1"/>
      </left>
      <right/>
      <top style="medium">
        <color auto="1"/>
      </top>
      <bottom style="thin">
        <color auto="1"/>
      </bottom>
      <diagonal style="thin">
        <color rgb="FFFF0000"/>
      </diagonal>
    </border>
    <border diagonalUp="1" diagonalDown="1">
      <left/>
      <right style="medium">
        <color auto="1"/>
      </right>
      <top style="medium">
        <color auto="1"/>
      </top>
      <bottom style="thin">
        <color auto="1"/>
      </bottom>
      <diagonal style="thin">
        <color rgb="FFFF0000"/>
      </diagonal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theme="0"/>
      </top>
      <bottom style="thin">
        <color theme="0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 diagonalUp="1" diagonalDown="1">
      <left style="medium">
        <color auto="1"/>
      </left>
      <right/>
      <top style="thin">
        <color auto="1"/>
      </top>
      <bottom style="thin">
        <color auto="1"/>
      </bottom>
      <diagonal style="thin">
        <color rgb="FFFF0000"/>
      </diagonal>
    </border>
    <border diagonalUp="1" diagonalDown="1">
      <left/>
      <right style="medium">
        <color auto="1"/>
      </right>
      <top style="thin">
        <color auto="1"/>
      </top>
      <bottom/>
      <diagonal style="thin">
        <color rgb="FFFF0000"/>
      </diagonal>
    </border>
    <border diagonalUp="1" diagonalDown="1">
      <left/>
      <right style="medium">
        <color auto="1"/>
      </right>
      <top style="thin">
        <color auto="1"/>
      </top>
      <bottom style="thin">
        <color auto="1"/>
      </bottom>
      <diagonal style="thin">
        <color rgb="FFFF0000"/>
      </diagonal>
    </border>
    <border diagonalUp="1" diagonalDown="1"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thin">
        <color rgb="FFFF0000"/>
      </diagonal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theme="0"/>
      </top>
      <bottom style="thin">
        <color theme="0" tint="-4.9989318521683403E-2"/>
      </bottom>
      <diagonal/>
    </border>
    <border diagonalUp="1" diagonalDown="1">
      <left style="medium">
        <color auto="1"/>
      </left>
      <right/>
      <top style="thin">
        <color auto="1"/>
      </top>
      <bottom/>
      <diagonal style="thin">
        <color rgb="FFFF0000"/>
      </diagonal>
    </border>
    <border diagonalUp="1" diagonalDown="1">
      <left style="thin">
        <color auto="1"/>
      </left>
      <right style="medium">
        <color auto="1"/>
      </right>
      <top style="thin">
        <color auto="1"/>
      </top>
      <bottom/>
      <diagonal style="thin">
        <color rgb="FFFF0000"/>
      </diagonal>
    </border>
    <border diagonalUp="1" diagonalDown="1"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 style="thin">
        <color rgb="FFFF0000"/>
      </diagonal>
    </border>
    <border>
      <left style="medium">
        <color auto="1"/>
      </left>
      <right style="medium">
        <color auto="1"/>
      </right>
      <top style="thin">
        <color theme="0" tint="-4.9989318521683403E-2"/>
      </top>
      <bottom style="thin">
        <color theme="0" tint="-4.9989318521683403E-2"/>
      </bottom>
      <diagonal/>
    </border>
    <border diagonalUp="1" diagonalDown="1"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 style="thin">
        <color rgb="FFFF0000"/>
      </diagonal>
    </border>
    <border>
      <left style="medium">
        <color auto="1"/>
      </left>
      <right style="medium">
        <color auto="1"/>
      </right>
      <top style="thin">
        <color theme="0" tint="-4.9989318521683403E-2"/>
      </top>
      <bottom style="medium">
        <color theme="0"/>
      </bottom>
      <diagonal/>
    </border>
    <border diagonalUp="1" diagonalDown="1">
      <left style="medium">
        <color auto="1"/>
      </left>
      <right/>
      <top style="thin">
        <color auto="1"/>
      </top>
      <bottom style="medium">
        <color auto="1"/>
      </bottom>
      <diagonal style="thin">
        <color rgb="FFFF0000"/>
      </diagonal>
    </border>
    <border diagonalUp="1" diagonalDown="1"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thin">
        <color rgb="FFFF0000"/>
      </diagonal>
    </border>
    <border diagonalUp="1" diagonalDown="1">
      <left/>
      <right style="medium">
        <color auto="1"/>
      </right>
      <top style="thin">
        <color auto="1"/>
      </top>
      <bottom style="medium">
        <color auto="1"/>
      </bottom>
      <diagonal style="thin">
        <color rgb="FFFF0000"/>
      </diagonal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theme="0"/>
      </top>
      <bottom style="medium">
        <color theme="0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theme="0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 diagonalUp="1" diagonalDown="1">
      <left/>
      <right style="medium">
        <color auto="1"/>
      </right>
      <top/>
      <bottom style="thin">
        <color auto="1"/>
      </bottom>
      <diagonal style="thin">
        <color rgb="FFFF0000"/>
      </diagonal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theme="0"/>
      </top>
      <bottom style="medium">
        <color auto="1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164" fontId="2" fillId="0" borderId="1" xfId="0" applyNumberFormat="1" applyFont="1" applyBorder="1" applyAlignment="1">
      <alignment horizontal="center"/>
    </xf>
    <xf numFmtId="0" fontId="3" fillId="0" borderId="0" xfId="0" applyFont="1" applyFill="1"/>
    <xf numFmtId="0" fontId="1" fillId="0" borderId="0" xfId="0" applyFont="1" applyFill="1"/>
    <xf numFmtId="0" fontId="0" fillId="0" borderId="0" xfId="0" applyFill="1"/>
    <xf numFmtId="0" fontId="2" fillId="2" borderId="0" xfId="0" applyFont="1" applyFill="1" applyAlignment="1"/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>
      <alignment horizontal="left"/>
    </xf>
    <xf numFmtId="0" fontId="2" fillId="0" borderId="4" xfId="0" applyFont="1" applyBorder="1"/>
    <xf numFmtId="0" fontId="2" fillId="0" borderId="5" xfId="0" applyFont="1" applyBorder="1" applyAlignment="1">
      <alignment horizontal="centerContinuous"/>
    </xf>
    <xf numFmtId="0" fontId="2" fillId="0" borderId="6" xfId="0" applyFont="1" applyBorder="1" applyAlignment="1">
      <alignment horizontal="centerContinuous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Continuous"/>
    </xf>
    <xf numFmtId="0" fontId="2" fillId="0" borderId="9" xfId="0" applyFont="1" applyBorder="1" applyAlignment="1">
      <alignment horizontal="centerContinuous"/>
    </xf>
    <xf numFmtId="0" fontId="2" fillId="0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centerContinuous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Continuous"/>
    </xf>
    <xf numFmtId="0" fontId="2" fillId="0" borderId="13" xfId="0" applyFont="1" applyBorder="1" applyAlignment="1">
      <alignment horizontal="centerContinuous"/>
    </xf>
    <xf numFmtId="0" fontId="2" fillId="0" borderId="5" xfId="0" applyFont="1" applyFill="1" applyBorder="1" applyAlignment="1">
      <alignment horizontal="center"/>
    </xf>
    <xf numFmtId="0" fontId="2" fillId="0" borderId="14" xfId="0" applyFont="1" applyBorder="1" applyAlignment="1">
      <alignment horizontal="centerContinuous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9" fontId="2" fillId="0" borderId="17" xfId="0" applyNumberFormat="1" applyFont="1" applyBorder="1" applyAlignment="1">
      <alignment horizontal="center"/>
    </xf>
    <xf numFmtId="9" fontId="2" fillId="0" borderId="18" xfId="0" applyNumberFormat="1" applyFont="1" applyBorder="1" applyAlignment="1">
      <alignment horizontal="center"/>
    </xf>
    <xf numFmtId="0" fontId="2" fillId="3" borderId="7" xfId="0" applyFont="1" applyFill="1" applyBorder="1"/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164" fontId="5" fillId="0" borderId="23" xfId="0" applyNumberFormat="1" applyFont="1" applyFill="1" applyBorder="1" applyAlignment="1">
      <alignment horizontal="center"/>
    </xf>
    <xf numFmtId="164" fontId="5" fillId="0" borderId="24" xfId="0" applyNumberFormat="1" applyFont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6" fillId="4" borderId="26" xfId="0" applyFont="1" applyFill="1" applyBorder="1" applyAlignment="1">
      <alignment horizontal="center"/>
    </xf>
    <xf numFmtId="2" fontId="5" fillId="0" borderId="27" xfId="0" applyNumberFormat="1" applyFont="1" applyBorder="1" applyAlignment="1">
      <alignment horizontal="center"/>
    </xf>
    <xf numFmtId="164" fontId="5" fillId="0" borderId="28" xfId="0" applyNumberFormat="1" applyFont="1" applyFill="1" applyBorder="1" applyAlignment="1">
      <alignment horizontal="center"/>
    </xf>
    <xf numFmtId="164" fontId="5" fillId="0" borderId="29" xfId="0" applyNumberFormat="1" applyFont="1" applyBorder="1" applyAlignment="1">
      <alignment horizontal="center"/>
    </xf>
    <xf numFmtId="164" fontId="5" fillId="0" borderId="30" xfId="0" applyNumberFormat="1" applyFont="1" applyBorder="1" applyAlignment="1">
      <alignment horizontal="center"/>
    </xf>
    <xf numFmtId="164" fontId="5" fillId="0" borderId="31" xfId="0" applyNumberFormat="1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6" fillId="4" borderId="34" xfId="0" applyFont="1" applyFill="1" applyBorder="1" applyAlignment="1">
      <alignment horizontal="center"/>
    </xf>
    <xf numFmtId="2" fontId="5" fillId="0" borderId="32" xfId="0" applyNumberFormat="1" applyFont="1" applyBorder="1" applyAlignment="1">
      <alignment horizontal="center"/>
    </xf>
    <xf numFmtId="164" fontId="5" fillId="0" borderId="35" xfId="0" applyNumberFormat="1" applyFont="1" applyFill="1" applyBorder="1" applyAlignment="1">
      <alignment horizontal="center"/>
    </xf>
    <xf numFmtId="164" fontId="5" fillId="0" borderId="36" xfId="0" applyNumberFormat="1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6" fillId="4" borderId="38" xfId="0" applyFont="1" applyFill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6" fillId="4" borderId="40" xfId="0" applyFont="1" applyFill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164" fontId="5" fillId="0" borderId="41" xfId="0" applyNumberFormat="1" applyFont="1" applyFill="1" applyBorder="1" applyAlignment="1">
      <alignment horizontal="center"/>
    </xf>
    <xf numFmtId="164" fontId="5" fillId="0" borderId="42" xfId="0" applyNumberFormat="1" applyFont="1" applyBorder="1" applyAlignment="1">
      <alignment horizontal="center"/>
    </xf>
    <xf numFmtId="164" fontId="5" fillId="0" borderId="43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164" fontId="5" fillId="0" borderId="12" xfId="0" applyNumberFormat="1" applyFont="1" applyFill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4" fontId="5" fillId="0" borderId="45" xfId="0" applyNumberFormat="1" applyFont="1" applyFill="1" applyBorder="1" applyAlignment="1">
      <alignment horizontal="center"/>
    </xf>
    <xf numFmtId="164" fontId="5" fillId="0" borderId="46" xfId="0" applyNumberFormat="1" applyFont="1" applyBorder="1" applyAlignment="1">
      <alignment horizontal="center"/>
    </xf>
    <xf numFmtId="0" fontId="6" fillId="4" borderId="47" xfId="0" applyFont="1" applyFill="1" applyBorder="1" applyAlignment="1">
      <alignment horizontal="center"/>
    </xf>
    <xf numFmtId="164" fontId="5" fillId="0" borderId="16" xfId="0" applyNumberFormat="1" applyFont="1" applyFill="1" applyBorder="1" applyAlignment="1">
      <alignment horizontal="center"/>
    </xf>
    <xf numFmtId="164" fontId="5" fillId="0" borderId="48" xfId="0" applyNumberFormat="1" applyFont="1" applyBorder="1" applyAlignment="1">
      <alignment horizontal="center"/>
    </xf>
    <xf numFmtId="2" fontId="5" fillId="0" borderId="37" xfId="0" applyNumberFormat="1" applyFont="1" applyBorder="1" applyAlignment="1">
      <alignment horizontal="center"/>
    </xf>
    <xf numFmtId="2" fontId="5" fillId="0" borderId="39" xfId="0" applyNumberFormat="1" applyFont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6" fillId="4" borderId="49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6" fillId="4" borderId="51" xfId="0" applyFont="1" applyFill="1" applyBorder="1" applyAlignment="1">
      <alignment horizontal="center"/>
    </xf>
    <xf numFmtId="0" fontId="7" fillId="5" borderId="52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6" fillId="4" borderId="32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164" fontId="5" fillId="0" borderId="53" xfId="0" applyNumberFormat="1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164" fontId="5" fillId="0" borderId="17" xfId="0" applyNumberFormat="1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6" borderId="52" xfId="0" applyFont="1" applyFill="1" applyBorder="1" applyAlignment="1">
      <alignment horizontal="center"/>
    </xf>
    <xf numFmtId="0" fontId="6" fillId="4" borderId="55" xfId="0" applyFont="1" applyFill="1" applyBorder="1" applyAlignment="1">
      <alignment horizontal="center"/>
    </xf>
    <xf numFmtId="0" fontId="8" fillId="0" borderId="0" xfId="0" applyFont="1"/>
    <xf numFmtId="0" fontId="8" fillId="0" borderId="0" xfId="0" applyFont="1" applyBorder="1"/>
    <xf numFmtId="0" fontId="2" fillId="7" borderId="7" xfId="0" applyFont="1" applyFill="1" applyBorder="1"/>
    <xf numFmtId="0" fontId="7" fillId="7" borderId="1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43"/>
  <sheetViews>
    <sheetView tabSelected="1" zoomScaleNormal="100" workbookViewId="0">
      <pane ySplit="9" topLeftCell="A10" activePane="bottomLeft" state="frozen"/>
      <selection pane="bottomLeft" activeCell="Q4" sqref="Q3:Q4"/>
    </sheetView>
  </sheetViews>
  <sheetFormatPr defaultRowHeight="14.35" x14ac:dyDescent="0.5"/>
  <cols>
    <col min="1" max="1" width="14.17578125" customWidth="1"/>
    <col min="2" max="25" width="9.234375" customWidth="1"/>
  </cols>
  <sheetData>
    <row r="1" spans="1:25" ht="18" x14ac:dyDescent="0.6">
      <c r="A1" s="1" t="s">
        <v>0</v>
      </c>
    </row>
    <row r="2" spans="1:25" ht="18" x14ac:dyDescent="0.6">
      <c r="A2" s="2" t="s">
        <v>1</v>
      </c>
      <c r="Q2">
        <v>8</v>
      </c>
    </row>
    <row r="3" spans="1:25" ht="18" x14ac:dyDescent="0.6">
      <c r="A3" s="2" t="s">
        <v>2</v>
      </c>
    </row>
    <row r="4" spans="1:25" ht="18" x14ac:dyDescent="0.6">
      <c r="A4" s="3">
        <v>15</v>
      </c>
      <c r="B4" s="2" t="s">
        <v>3</v>
      </c>
      <c r="F4" s="4"/>
      <c r="G4" s="5"/>
      <c r="H4" s="5"/>
      <c r="I4" s="5"/>
      <c r="J4" s="5"/>
      <c r="K4" s="5"/>
      <c r="L4" s="6"/>
      <c r="M4" s="2"/>
      <c r="N4" s="6"/>
      <c r="O4" s="6"/>
      <c r="P4" s="6"/>
      <c r="Q4" s="6"/>
      <c r="R4" s="6"/>
    </row>
    <row r="5" spans="1:25" ht="18.350000000000001" thickBot="1" x14ac:dyDescent="0.65">
      <c r="A5" s="7" t="s">
        <v>31</v>
      </c>
      <c r="B5" s="2"/>
      <c r="F5" s="4"/>
      <c r="G5" s="5"/>
      <c r="H5" s="5"/>
      <c r="I5" s="5"/>
      <c r="J5" s="5"/>
      <c r="K5" s="5"/>
      <c r="L5" s="6"/>
      <c r="M5" s="2"/>
      <c r="N5" s="6"/>
      <c r="O5" s="6"/>
      <c r="P5" s="6"/>
      <c r="Q5" s="6"/>
      <c r="R5" s="6"/>
      <c r="S5" s="6"/>
      <c r="T5" s="6"/>
    </row>
    <row r="6" spans="1:25" ht="25" thickBot="1" x14ac:dyDescent="1.1000000000000001">
      <c r="A6" s="8" t="s">
        <v>4</v>
      </c>
      <c r="B6" s="9"/>
      <c r="C6" s="10"/>
      <c r="D6" s="10"/>
      <c r="E6" s="2"/>
      <c r="F6" s="11"/>
      <c r="G6" s="12"/>
      <c r="H6" s="12"/>
      <c r="I6" s="12"/>
      <c r="J6" s="13" t="s">
        <v>5</v>
      </c>
      <c r="K6" s="12"/>
      <c r="L6" s="12"/>
      <c r="M6" s="12"/>
      <c r="N6" s="12"/>
      <c r="O6" s="14"/>
      <c r="P6" s="11"/>
      <c r="Q6" s="12"/>
      <c r="R6" s="12"/>
      <c r="S6" s="12"/>
      <c r="T6" s="13" t="s">
        <v>6</v>
      </c>
      <c r="U6" s="12"/>
      <c r="V6" s="12"/>
      <c r="W6" s="12"/>
      <c r="X6" s="12"/>
      <c r="Y6" s="14"/>
    </row>
    <row r="7" spans="1:25" ht="25" thickBot="1" x14ac:dyDescent="1.1000000000000001">
      <c r="A7" s="8"/>
      <c r="B7" s="9"/>
      <c r="C7" s="15"/>
      <c r="D7" s="16"/>
      <c r="E7" s="17" t="s">
        <v>7</v>
      </c>
      <c r="F7" s="18" t="s">
        <v>8</v>
      </c>
      <c r="G7" s="19"/>
      <c r="H7" s="18" t="s">
        <v>9</v>
      </c>
      <c r="I7" s="19"/>
      <c r="J7" s="18" t="s">
        <v>10</v>
      </c>
      <c r="K7" s="19"/>
      <c r="L7" s="18" t="s">
        <v>11</v>
      </c>
      <c r="M7" s="19"/>
      <c r="N7" s="18" t="s">
        <v>12</v>
      </c>
      <c r="O7" s="19"/>
      <c r="P7" s="18" t="s">
        <v>8</v>
      </c>
      <c r="Q7" s="19"/>
      <c r="R7" s="18" t="s">
        <v>9</v>
      </c>
      <c r="S7" s="19"/>
      <c r="T7" s="18" t="s">
        <v>10</v>
      </c>
      <c r="U7" s="19"/>
      <c r="V7" s="18" t="s">
        <v>11</v>
      </c>
      <c r="W7" s="19"/>
      <c r="X7" s="18" t="s">
        <v>12</v>
      </c>
      <c r="Y7" s="19"/>
    </row>
    <row r="8" spans="1:25" ht="18" x14ac:dyDescent="0.6">
      <c r="A8" s="20"/>
      <c r="B8" s="18" t="s">
        <v>13</v>
      </c>
      <c r="C8" s="19"/>
      <c r="D8" s="21" t="s">
        <v>14</v>
      </c>
      <c r="E8" s="22"/>
      <c r="F8" s="23" t="s">
        <v>15</v>
      </c>
      <c r="G8" s="24"/>
      <c r="H8" s="23" t="s">
        <v>15</v>
      </c>
      <c r="I8" s="24"/>
      <c r="J8" s="23" t="s">
        <v>15</v>
      </c>
      <c r="K8" s="24"/>
      <c r="L8" s="23" t="s">
        <v>15</v>
      </c>
      <c r="M8" s="24"/>
      <c r="N8" s="23" t="s">
        <v>15</v>
      </c>
      <c r="O8" s="24"/>
      <c r="P8" s="23" t="s">
        <v>15</v>
      </c>
      <c r="Q8" s="24"/>
      <c r="R8" s="23" t="s">
        <v>15</v>
      </c>
      <c r="S8" s="24"/>
      <c r="T8" s="23" t="s">
        <v>15</v>
      </c>
      <c r="U8" s="24"/>
      <c r="V8" s="23" t="s">
        <v>15</v>
      </c>
      <c r="W8" s="24"/>
      <c r="X8" s="23" t="s">
        <v>15</v>
      </c>
      <c r="Y8" s="24"/>
    </row>
    <row r="9" spans="1:25" ht="18.350000000000001" thickBot="1" x14ac:dyDescent="0.65">
      <c r="A9" s="25"/>
      <c r="B9" s="26" t="s">
        <v>16</v>
      </c>
      <c r="C9" s="27" t="s">
        <v>17</v>
      </c>
      <c r="D9" s="28" t="s">
        <v>18</v>
      </c>
      <c r="E9" s="29" t="s">
        <v>19</v>
      </c>
      <c r="F9" s="30" t="s">
        <v>20</v>
      </c>
      <c r="G9" s="31" t="s">
        <v>21</v>
      </c>
      <c r="H9" s="30" t="s">
        <v>20</v>
      </c>
      <c r="I9" s="31" t="s">
        <v>21</v>
      </c>
      <c r="J9" s="30" t="s">
        <v>20</v>
      </c>
      <c r="K9" s="31" t="s">
        <v>21</v>
      </c>
      <c r="L9" s="30" t="s">
        <v>20</v>
      </c>
      <c r="M9" s="31" t="s">
        <v>21</v>
      </c>
      <c r="N9" s="30" t="s">
        <v>20</v>
      </c>
      <c r="O9" s="31" t="s">
        <v>21</v>
      </c>
      <c r="P9" s="30" t="s">
        <v>20</v>
      </c>
      <c r="Q9" s="31" t="s">
        <v>21</v>
      </c>
      <c r="R9" s="30" t="s">
        <v>20</v>
      </c>
      <c r="S9" s="31" t="s">
        <v>21</v>
      </c>
      <c r="T9" s="30" t="s">
        <v>20</v>
      </c>
      <c r="U9" s="31" t="s">
        <v>21</v>
      </c>
      <c r="V9" s="30" t="s">
        <v>20</v>
      </c>
      <c r="W9" s="31" t="s">
        <v>21</v>
      </c>
      <c r="X9" s="30" t="s">
        <v>20</v>
      </c>
      <c r="Y9" s="31" t="s">
        <v>21</v>
      </c>
    </row>
    <row r="10" spans="1:25" ht="23.35" x14ac:dyDescent="0.8">
      <c r="A10" s="32"/>
      <c r="B10" s="33">
        <v>32</v>
      </c>
      <c r="C10" s="34">
        <v>30</v>
      </c>
      <c r="D10" s="35" t="s">
        <v>22</v>
      </c>
      <c r="E10" s="36">
        <f>E12*SQRT(C10)/SQRT(40)</f>
        <v>0.34641016151377546</v>
      </c>
      <c r="F10" s="37">
        <f t="shared" ref="F10:F39" si="0">G10*0.25</f>
        <v>3.4294605989863771</v>
      </c>
      <c r="G10" s="38">
        <f t="shared" ref="G10:G39" si="1">(5940*E10)/(150)</f>
        <v>13.717842395945508</v>
      </c>
      <c r="H10" s="37">
        <f t="shared" ref="H10:H39" si="2">I10*0.25</f>
        <v>2.7435684791891015</v>
      </c>
      <c r="I10" s="38">
        <f t="shared" ref="I10:I39" si="3">(5940*E10)/(187.5)</f>
        <v>10.974273916756406</v>
      </c>
      <c r="J10" s="63">
        <f t="shared" ref="J10:J39" si="4">K10*0.25</f>
        <v>2.2863070659909179</v>
      </c>
      <c r="K10" s="64">
        <f t="shared" ref="K10:K39" si="5">(5940*E10)/(225)</f>
        <v>9.1452282639636717</v>
      </c>
      <c r="L10" s="63">
        <f t="shared" ref="L10:L39" si="6">M10*0.25</f>
        <v>1.9596917708493584</v>
      </c>
      <c r="M10" s="64">
        <f t="shared" ref="M10:M39" si="7">(5940*E10)/(262.5)</f>
        <v>7.8387670833974337</v>
      </c>
      <c r="N10" s="63">
        <f t="shared" ref="N10:N39" si="8">O10*0.25</f>
        <v>1.7147302994931886</v>
      </c>
      <c r="O10" s="64">
        <f t="shared" ref="O10:O39" si="9">(5940*E10)/(300)</f>
        <v>6.8589211979727542</v>
      </c>
      <c r="P10" s="37">
        <f t="shared" ref="P10:P39" si="10">Q10*0.25</f>
        <v>2.5720954492397827</v>
      </c>
      <c r="Q10" s="38">
        <f t="shared" ref="Q10:Q39" si="11">(5940*E10)/(200)</f>
        <v>10.288381796959131</v>
      </c>
      <c r="R10" s="37">
        <f t="shared" ref="R10:R39" si="12">S10*0.25</f>
        <v>2.0576763593918264</v>
      </c>
      <c r="S10" s="38">
        <f t="shared" ref="S10:S39" si="13">(5940*E10)/(250)</f>
        <v>8.2307054375673054</v>
      </c>
      <c r="T10" s="63">
        <v>1.7</v>
      </c>
      <c r="U10" s="64">
        <f t="shared" ref="U10:U39" si="14">(5940*E10)/(300)</f>
        <v>6.8589211979727542</v>
      </c>
      <c r="V10" s="63">
        <f t="shared" ref="V10:V39" si="15">W10*0.25</f>
        <v>1.4697688281370187</v>
      </c>
      <c r="W10" s="64">
        <f t="shared" ref="W10:W39" si="16">(5940*E10)/(350)</f>
        <v>5.8790753125480748</v>
      </c>
      <c r="X10" s="63">
        <f t="shared" ref="X10:X39" si="17">Y10*0.25</f>
        <v>1.2860477246198914</v>
      </c>
      <c r="Y10" s="64">
        <f t="shared" ref="Y10:Y39" si="18">(5940*E10)/(400)</f>
        <v>5.1441908984795655</v>
      </c>
    </row>
    <row r="11" spans="1:25" ht="23.35" x14ac:dyDescent="0.8">
      <c r="A11" s="39"/>
      <c r="B11" s="40">
        <v>38</v>
      </c>
      <c r="C11" s="34">
        <v>35</v>
      </c>
      <c r="D11" s="41" t="s">
        <v>22</v>
      </c>
      <c r="E11" s="42">
        <f>E12*SQRT(C11)/SQRT(40)</f>
        <v>0.37416573867739411</v>
      </c>
      <c r="F11" s="43">
        <f t="shared" si="0"/>
        <v>3.7042408129062019</v>
      </c>
      <c r="G11" s="44">
        <f t="shared" si="1"/>
        <v>14.816963251624808</v>
      </c>
      <c r="H11" s="43">
        <f t="shared" si="2"/>
        <v>2.9633926503249617</v>
      </c>
      <c r="I11" s="45">
        <f t="shared" si="3"/>
        <v>11.853570601299847</v>
      </c>
      <c r="J11" s="65">
        <f t="shared" si="4"/>
        <v>2.4694938752708016</v>
      </c>
      <c r="K11" s="66">
        <f t="shared" si="5"/>
        <v>9.8779755010832062</v>
      </c>
      <c r="L11" s="65">
        <f t="shared" si="6"/>
        <v>2.1167090359464011</v>
      </c>
      <c r="M11" s="66">
        <f t="shared" si="7"/>
        <v>8.4668361437856046</v>
      </c>
      <c r="N11" s="65">
        <f t="shared" si="8"/>
        <v>1.8521204064531009</v>
      </c>
      <c r="O11" s="66">
        <f t="shared" si="9"/>
        <v>7.4084816258124038</v>
      </c>
      <c r="P11" s="43">
        <f t="shared" si="10"/>
        <v>2.7781806096796515</v>
      </c>
      <c r="Q11" s="45">
        <f t="shared" si="11"/>
        <v>11.112722438718606</v>
      </c>
      <c r="R11" s="43">
        <f t="shared" si="12"/>
        <v>2.222544487743721</v>
      </c>
      <c r="S11" s="45">
        <f t="shared" si="13"/>
        <v>8.8901779509748842</v>
      </c>
      <c r="T11" s="65">
        <f t="shared" ref="T11:T39" si="19">U11*0.25</f>
        <v>1.8521204064531009</v>
      </c>
      <c r="U11" s="66">
        <f t="shared" si="14"/>
        <v>7.4084816258124038</v>
      </c>
      <c r="V11" s="65">
        <f t="shared" si="15"/>
        <v>1.587531776959801</v>
      </c>
      <c r="W11" s="66">
        <f t="shared" si="16"/>
        <v>6.3501271078392039</v>
      </c>
      <c r="X11" s="65">
        <f t="shared" si="17"/>
        <v>1.3890903048398258</v>
      </c>
      <c r="Y11" s="66">
        <f t="shared" si="18"/>
        <v>5.556361219359303</v>
      </c>
    </row>
    <row r="12" spans="1:25" ht="23.35" x14ac:dyDescent="0.8">
      <c r="A12" s="39" t="s">
        <v>23</v>
      </c>
      <c r="B12" s="40">
        <v>43</v>
      </c>
      <c r="C12" s="34">
        <v>40</v>
      </c>
      <c r="D12" s="41" t="s">
        <v>22</v>
      </c>
      <c r="E12" s="42">
        <v>0.4</v>
      </c>
      <c r="F12" s="43">
        <f t="shared" si="0"/>
        <v>3.96</v>
      </c>
      <c r="G12" s="46">
        <f t="shared" si="1"/>
        <v>15.84</v>
      </c>
      <c r="H12" s="43">
        <f t="shared" si="2"/>
        <v>3.1680000000000001</v>
      </c>
      <c r="I12" s="45">
        <f t="shared" si="3"/>
        <v>12.672000000000001</v>
      </c>
      <c r="J12" s="65">
        <f t="shared" si="4"/>
        <v>2.64</v>
      </c>
      <c r="K12" s="66">
        <f t="shared" si="5"/>
        <v>10.56</v>
      </c>
      <c r="L12" s="65">
        <f t="shared" si="6"/>
        <v>2.2628571428571429</v>
      </c>
      <c r="M12" s="66">
        <f t="shared" si="7"/>
        <v>9.0514285714285716</v>
      </c>
      <c r="N12" s="65">
        <f t="shared" si="8"/>
        <v>1.98</v>
      </c>
      <c r="O12" s="66">
        <f t="shared" si="9"/>
        <v>7.92</v>
      </c>
      <c r="P12" s="43">
        <f t="shared" si="10"/>
        <v>2.97</v>
      </c>
      <c r="Q12" s="45">
        <f t="shared" si="11"/>
        <v>11.88</v>
      </c>
      <c r="R12" s="43">
        <f t="shared" si="12"/>
        <v>2.3759999999999999</v>
      </c>
      <c r="S12" s="45">
        <f t="shared" si="13"/>
        <v>9.5039999999999996</v>
      </c>
      <c r="T12" s="43">
        <f t="shared" si="19"/>
        <v>1.98</v>
      </c>
      <c r="U12" s="45">
        <f t="shared" si="14"/>
        <v>7.92</v>
      </c>
      <c r="V12" s="43">
        <f t="shared" si="15"/>
        <v>1.6971428571428571</v>
      </c>
      <c r="W12" s="45">
        <f t="shared" si="16"/>
        <v>6.7885714285714283</v>
      </c>
      <c r="X12" s="43">
        <f t="shared" si="17"/>
        <v>1.4850000000000001</v>
      </c>
      <c r="Y12" s="45">
        <f t="shared" si="18"/>
        <v>5.94</v>
      </c>
    </row>
    <row r="13" spans="1:25" ht="23.35" x14ac:dyDescent="0.8">
      <c r="A13" s="39"/>
      <c r="B13" s="47">
        <v>54</v>
      </c>
      <c r="C13" s="48">
        <v>50</v>
      </c>
      <c r="D13" s="49" t="s">
        <v>22</v>
      </c>
      <c r="E13" s="50">
        <f t="shared" ref="E13:E14" si="20">E10*SQRT(C13)/SQRT(40)</f>
        <v>0.3872983346207417</v>
      </c>
      <c r="F13" s="51">
        <f t="shared" si="0"/>
        <v>3.8342535127453425</v>
      </c>
      <c r="G13" s="52">
        <f t="shared" si="1"/>
        <v>15.33701405098137</v>
      </c>
      <c r="H13" s="51">
        <f t="shared" si="2"/>
        <v>3.067402810196274</v>
      </c>
      <c r="I13" s="44">
        <f t="shared" si="3"/>
        <v>12.269611240785096</v>
      </c>
      <c r="J13" s="65">
        <f t="shared" si="4"/>
        <v>2.5561690084968949</v>
      </c>
      <c r="K13" s="66">
        <f t="shared" si="5"/>
        <v>10.22467603398758</v>
      </c>
      <c r="L13" s="65">
        <f t="shared" si="6"/>
        <v>2.1910020072830529</v>
      </c>
      <c r="M13" s="66">
        <f t="shared" si="7"/>
        <v>8.7640080291322118</v>
      </c>
      <c r="N13" s="65">
        <f t="shared" si="8"/>
        <v>1.9171267563726713</v>
      </c>
      <c r="O13" s="66">
        <f t="shared" si="9"/>
        <v>7.6685070254906851</v>
      </c>
      <c r="P13" s="51">
        <f t="shared" si="10"/>
        <v>2.8756901345590067</v>
      </c>
      <c r="Q13" s="44">
        <f t="shared" si="11"/>
        <v>11.502760538236027</v>
      </c>
      <c r="R13" s="51">
        <f t="shared" si="12"/>
        <v>2.3005521076472055</v>
      </c>
      <c r="S13" s="44">
        <f t="shared" si="13"/>
        <v>9.2022084305888221</v>
      </c>
      <c r="T13" s="43">
        <f t="shared" si="19"/>
        <v>1.9171267563726713</v>
      </c>
      <c r="U13" s="45">
        <f t="shared" si="14"/>
        <v>7.6685070254906851</v>
      </c>
      <c r="V13" s="43">
        <f t="shared" si="15"/>
        <v>1.6432515054622896</v>
      </c>
      <c r="W13" s="45">
        <f t="shared" si="16"/>
        <v>6.5730060218491584</v>
      </c>
      <c r="X13" s="43">
        <f t="shared" si="17"/>
        <v>1.4378450672795033</v>
      </c>
      <c r="Y13" s="45">
        <f t="shared" si="18"/>
        <v>5.7513802691180134</v>
      </c>
    </row>
    <row r="14" spans="1:25" ht="23.35" x14ac:dyDescent="0.8">
      <c r="A14" s="39"/>
      <c r="B14" s="53">
        <v>64</v>
      </c>
      <c r="C14" s="53">
        <v>60</v>
      </c>
      <c r="D14" s="54" t="s">
        <v>22</v>
      </c>
      <c r="E14" s="42">
        <f t="shared" si="20"/>
        <v>0.45825756949558394</v>
      </c>
      <c r="F14" s="43">
        <f t="shared" si="0"/>
        <v>4.536749938006281</v>
      </c>
      <c r="G14" s="46">
        <f t="shared" si="1"/>
        <v>18.146999752025124</v>
      </c>
      <c r="H14" s="43">
        <f t="shared" si="2"/>
        <v>3.6293999504050252</v>
      </c>
      <c r="I14" s="45">
        <f t="shared" si="3"/>
        <v>14.517599801620101</v>
      </c>
      <c r="J14" s="43">
        <f t="shared" si="4"/>
        <v>3.0244999586708543</v>
      </c>
      <c r="K14" s="45">
        <f t="shared" si="5"/>
        <v>12.097999834683417</v>
      </c>
      <c r="L14" s="43">
        <f t="shared" si="6"/>
        <v>2.5924285360035895</v>
      </c>
      <c r="M14" s="45">
        <f t="shared" si="7"/>
        <v>10.369714144014358</v>
      </c>
      <c r="N14" s="43">
        <f t="shared" si="8"/>
        <v>2.2683749690031405</v>
      </c>
      <c r="O14" s="45">
        <f t="shared" si="9"/>
        <v>9.073499876012562</v>
      </c>
      <c r="P14" s="43">
        <f t="shared" si="10"/>
        <v>3.4025624535047108</v>
      </c>
      <c r="Q14" s="45">
        <f t="shared" si="11"/>
        <v>13.610249814018843</v>
      </c>
      <c r="R14" s="43">
        <f t="shared" si="12"/>
        <v>2.7220499628037689</v>
      </c>
      <c r="S14" s="45">
        <f t="shared" si="13"/>
        <v>10.888199851215075</v>
      </c>
      <c r="T14" s="43">
        <f t="shared" si="19"/>
        <v>2.2683749690031405</v>
      </c>
      <c r="U14" s="45">
        <f t="shared" si="14"/>
        <v>9.073499876012562</v>
      </c>
      <c r="V14" s="43">
        <f t="shared" si="15"/>
        <v>1.944321402002692</v>
      </c>
      <c r="W14" s="45">
        <f t="shared" si="16"/>
        <v>7.777285608010768</v>
      </c>
      <c r="X14" s="43">
        <f t="shared" si="17"/>
        <v>1.7012812267523554</v>
      </c>
      <c r="Y14" s="45">
        <f t="shared" si="18"/>
        <v>6.8051249070094215</v>
      </c>
    </row>
    <row r="15" spans="1:25" ht="23.7" thickBot="1" x14ac:dyDescent="0.85">
      <c r="A15" s="39"/>
      <c r="B15" s="55">
        <v>75</v>
      </c>
      <c r="C15" s="55">
        <v>70</v>
      </c>
      <c r="D15" s="56" t="s">
        <v>22</v>
      </c>
      <c r="E15" s="57">
        <f>E12*SQRT(C15)/SQRT(40)</f>
        <v>0.52915026221291805</v>
      </c>
      <c r="F15" s="58">
        <f t="shared" si="0"/>
        <v>5.2385875959078883</v>
      </c>
      <c r="G15" s="59">
        <f t="shared" si="1"/>
        <v>20.954350383631553</v>
      </c>
      <c r="H15" s="58">
        <f t="shared" si="2"/>
        <v>4.190870076726311</v>
      </c>
      <c r="I15" s="60">
        <f t="shared" si="3"/>
        <v>16.763480306905244</v>
      </c>
      <c r="J15" s="58">
        <f t="shared" si="4"/>
        <v>3.492391730605259</v>
      </c>
      <c r="K15" s="60">
        <f t="shared" si="5"/>
        <v>13.969566922421036</v>
      </c>
      <c r="L15" s="58">
        <f t="shared" si="6"/>
        <v>2.9934786262330793</v>
      </c>
      <c r="M15" s="60">
        <f t="shared" si="7"/>
        <v>11.973914504932317</v>
      </c>
      <c r="N15" s="58">
        <f t="shared" si="8"/>
        <v>2.6192937979539441</v>
      </c>
      <c r="O15" s="60">
        <f t="shared" si="9"/>
        <v>10.477175191815777</v>
      </c>
      <c r="P15" s="58">
        <f t="shared" si="10"/>
        <v>3.9289406969309164</v>
      </c>
      <c r="Q15" s="60">
        <f t="shared" si="11"/>
        <v>15.715762787723666</v>
      </c>
      <c r="R15" s="58">
        <f t="shared" si="12"/>
        <v>3.1431525575447332</v>
      </c>
      <c r="S15" s="60">
        <f t="shared" si="13"/>
        <v>12.572610230178933</v>
      </c>
      <c r="T15" s="58">
        <f t="shared" si="19"/>
        <v>2.6192937979539441</v>
      </c>
      <c r="U15" s="60">
        <f t="shared" si="14"/>
        <v>10.477175191815777</v>
      </c>
      <c r="V15" s="58">
        <f t="shared" si="15"/>
        <v>2.2451089696748094</v>
      </c>
      <c r="W15" s="60">
        <f t="shared" si="16"/>
        <v>8.9804358786992378</v>
      </c>
      <c r="X15" s="58">
        <f t="shared" si="17"/>
        <v>1.9644703484654582</v>
      </c>
      <c r="Y15" s="60">
        <f t="shared" si="18"/>
        <v>7.8578813938618328</v>
      </c>
    </row>
    <row r="16" spans="1:25" ht="23.35" x14ac:dyDescent="0.8">
      <c r="A16" s="98"/>
      <c r="B16" s="61">
        <v>33</v>
      </c>
      <c r="C16" s="62">
        <v>30</v>
      </c>
      <c r="D16" s="35" t="s">
        <v>22</v>
      </c>
      <c r="E16" s="36">
        <f>E18*SQRT(C16)/SQRT(40)</f>
        <v>0.4330127018922193</v>
      </c>
      <c r="F16" s="37">
        <f t="shared" si="0"/>
        <v>4.2868257487329711</v>
      </c>
      <c r="G16" s="38">
        <f t="shared" si="1"/>
        <v>17.147302994931884</v>
      </c>
      <c r="H16" s="37">
        <f t="shared" si="2"/>
        <v>3.4294605989863771</v>
      </c>
      <c r="I16" s="38">
        <f t="shared" si="3"/>
        <v>13.717842395945508</v>
      </c>
      <c r="J16" s="63">
        <f t="shared" si="4"/>
        <v>2.8578838324886475</v>
      </c>
      <c r="K16" s="64">
        <f t="shared" si="5"/>
        <v>11.43153532995459</v>
      </c>
      <c r="L16" s="63">
        <f t="shared" si="6"/>
        <v>2.4496147135616977</v>
      </c>
      <c r="M16" s="64">
        <f t="shared" si="7"/>
        <v>9.7984588542467908</v>
      </c>
      <c r="N16" s="63">
        <f t="shared" si="8"/>
        <v>2.1434128743664855</v>
      </c>
      <c r="O16" s="64">
        <f t="shared" si="9"/>
        <v>8.5736514974659421</v>
      </c>
      <c r="P16" s="37">
        <f t="shared" si="10"/>
        <v>3.2151193115497283</v>
      </c>
      <c r="Q16" s="38">
        <f t="shared" si="11"/>
        <v>12.860477246198913</v>
      </c>
      <c r="R16" s="37">
        <f t="shared" si="12"/>
        <v>2.5720954492397827</v>
      </c>
      <c r="S16" s="38">
        <f t="shared" si="13"/>
        <v>10.288381796959131</v>
      </c>
      <c r="T16" s="63">
        <f t="shared" si="19"/>
        <v>2.1434128743664855</v>
      </c>
      <c r="U16" s="64">
        <f t="shared" si="14"/>
        <v>8.5736514974659421</v>
      </c>
      <c r="V16" s="63">
        <f t="shared" si="15"/>
        <v>1.8372110351712734</v>
      </c>
      <c r="W16" s="64">
        <f t="shared" si="16"/>
        <v>7.3488441406850935</v>
      </c>
      <c r="X16" s="63">
        <f t="shared" si="17"/>
        <v>1.6075596557748641</v>
      </c>
      <c r="Y16" s="64">
        <f t="shared" si="18"/>
        <v>6.4302386230994566</v>
      </c>
    </row>
    <row r="17" spans="1:25" ht="23.35" x14ac:dyDescent="0.8">
      <c r="A17" s="99"/>
      <c r="B17" s="40">
        <v>39</v>
      </c>
      <c r="C17" s="34">
        <v>35</v>
      </c>
      <c r="D17" s="41" t="s">
        <v>22</v>
      </c>
      <c r="E17" s="42">
        <f>E18*SQRT(C17)/SQRT(40)</f>
        <v>0.46770717334674267</v>
      </c>
      <c r="F17" s="43">
        <f t="shared" si="0"/>
        <v>4.6303010161327522</v>
      </c>
      <c r="G17" s="45">
        <f t="shared" si="1"/>
        <v>18.521204064531009</v>
      </c>
      <c r="H17" s="43">
        <f t="shared" si="2"/>
        <v>3.7042408129062019</v>
      </c>
      <c r="I17" s="45">
        <f t="shared" si="3"/>
        <v>14.816963251624808</v>
      </c>
      <c r="J17" s="65">
        <f t="shared" si="4"/>
        <v>3.0868673440885015</v>
      </c>
      <c r="K17" s="66">
        <f t="shared" si="5"/>
        <v>12.347469376354006</v>
      </c>
      <c r="L17" s="65">
        <f t="shared" si="6"/>
        <v>2.6458862949330011</v>
      </c>
      <c r="M17" s="66">
        <f t="shared" si="7"/>
        <v>10.583545179732004</v>
      </c>
      <c r="N17" s="65">
        <f t="shared" si="8"/>
        <v>2.3151505080663761</v>
      </c>
      <c r="O17" s="66">
        <f t="shared" si="9"/>
        <v>9.2606020322655045</v>
      </c>
      <c r="P17" s="43">
        <f t="shared" si="10"/>
        <v>3.472725762099564</v>
      </c>
      <c r="Q17" s="45">
        <f t="shared" si="11"/>
        <v>13.890903048398256</v>
      </c>
      <c r="R17" s="43">
        <f t="shared" si="12"/>
        <v>2.7781806096796511</v>
      </c>
      <c r="S17" s="45">
        <f t="shared" si="13"/>
        <v>11.112722438718604</v>
      </c>
      <c r="T17" s="65">
        <f t="shared" si="19"/>
        <v>2.3151505080663761</v>
      </c>
      <c r="U17" s="66">
        <f t="shared" si="14"/>
        <v>9.2606020322655045</v>
      </c>
      <c r="V17" s="65">
        <f t="shared" si="15"/>
        <v>1.9844147211997509</v>
      </c>
      <c r="W17" s="66">
        <f t="shared" si="16"/>
        <v>7.9376588847990037</v>
      </c>
      <c r="X17" s="65">
        <f t="shared" si="17"/>
        <v>1.736362881049782</v>
      </c>
      <c r="Y17" s="66">
        <f t="shared" si="18"/>
        <v>6.9454515241991279</v>
      </c>
    </row>
    <row r="18" spans="1:25" ht="23.35" x14ac:dyDescent="0.8">
      <c r="A18" s="99" t="s">
        <v>24</v>
      </c>
      <c r="B18" s="40">
        <v>44</v>
      </c>
      <c r="C18" s="34">
        <v>40</v>
      </c>
      <c r="D18" s="41" t="s">
        <v>22</v>
      </c>
      <c r="E18" s="42">
        <v>0.5</v>
      </c>
      <c r="F18" s="43">
        <f t="shared" si="0"/>
        <v>4.95</v>
      </c>
      <c r="G18" s="45">
        <f t="shared" si="1"/>
        <v>19.8</v>
      </c>
      <c r="H18" s="43">
        <f t="shared" si="2"/>
        <v>3.96</v>
      </c>
      <c r="I18" s="45">
        <f t="shared" si="3"/>
        <v>15.84</v>
      </c>
      <c r="J18" s="65">
        <f t="shared" si="4"/>
        <v>3.3</v>
      </c>
      <c r="K18" s="66">
        <f t="shared" si="5"/>
        <v>13.2</v>
      </c>
      <c r="L18" s="65">
        <f t="shared" si="6"/>
        <v>2.8285714285714287</v>
      </c>
      <c r="M18" s="66">
        <f t="shared" si="7"/>
        <v>11.314285714285715</v>
      </c>
      <c r="N18" s="65">
        <f t="shared" si="8"/>
        <v>2.4750000000000001</v>
      </c>
      <c r="O18" s="66">
        <f t="shared" si="9"/>
        <v>9.9</v>
      </c>
      <c r="P18" s="43">
        <f t="shared" si="10"/>
        <v>3.7124999999999999</v>
      </c>
      <c r="Q18" s="45">
        <f t="shared" si="11"/>
        <v>14.85</v>
      </c>
      <c r="R18" s="43">
        <f t="shared" si="12"/>
        <v>2.97</v>
      </c>
      <c r="S18" s="45">
        <f t="shared" si="13"/>
        <v>11.88</v>
      </c>
      <c r="T18" s="65">
        <f t="shared" si="19"/>
        <v>2.4750000000000001</v>
      </c>
      <c r="U18" s="66">
        <f t="shared" si="14"/>
        <v>9.9</v>
      </c>
      <c r="V18" s="65">
        <f t="shared" si="15"/>
        <v>2.1214285714285714</v>
      </c>
      <c r="W18" s="66">
        <f t="shared" si="16"/>
        <v>8.4857142857142858</v>
      </c>
      <c r="X18" s="65">
        <f t="shared" si="17"/>
        <v>1.85625</v>
      </c>
      <c r="Y18" s="66">
        <f t="shared" si="18"/>
        <v>7.4249999999999998</v>
      </c>
    </row>
    <row r="19" spans="1:25" ht="23.7" thickBot="1" x14ac:dyDescent="0.85">
      <c r="A19" s="99"/>
      <c r="B19" s="47">
        <v>55</v>
      </c>
      <c r="C19" s="48">
        <v>50</v>
      </c>
      <c r="D19" s="67" t="s">
        <v>22</v>
      </c>
      <c r="E19" s="50">
        <f>E16*SQRT(C19)/SQRT(40)</f>
        <v>0.48412291827592707</v>
      </c>
      <c r="F19" s="51">
        <f t="shared" si="0"/>
        <v>4.792816890931678</v>
      </c>
      <c r="G19" s="44">
        <f t="shared" si="1"/>
        <v>19.171267563726712</v>
      </c>
      <c r="H19" s="51">
        <f t="shared" si="2"/>
        <v>3.8342535127453425</v>
      </c>
      <c r="I19" s="44">
        <f t="shared" si="3"/>
        <v>15.33701405098137</v>
      </c>
      <c r="J19" s="68">
        <f t="shared" si="4"/>
        <v>3.1952112606211185</v>
      </c>
      <c r="K19" s="69">
        <f t="shared" si="5"/>
        <v>12.780845042484474</v>
      </c>
      <c r="L19" s="68">
        <f t="shared" si="6"/>
        <v>2.7387525091038158</v>
      </c>
      <c r="M19" s="69">
        <f t="shared" si="7"/>
        <v>10.955010036415263</v>
      </c>
      <c r="N19" s="68">
        <f t="shared" si="8"/>
        <v>2.396408445465839</v>
      </c>
      <c r="O19" s="69">
        <f t="shared" si="9"/>
        <v>9.5856337818633559</v>
      </c>
      <c r="P19" s="51">
        <f t="shared" si="10"/>
        <v>3.5946126681987582</v>
      </c>
      <c r="Q19" s="44">
        <f t="shared" si="11"/>
        <v>14.378450672795033</v>
      </c>
      <c r="R19" s="51">
        <f t="shared" si="12"/>
        <v>2.8756901345590067</v>
      </c>
      <c r="S19" s="44">
        <f t="shared" si="13"/>
        <v>11.502760538236027</v>
      </c>
      <c r="T19" s="68">
        <f t="shared" si="19"/>
        <v>2.396408445465839</v>
      </c>
      <c r="U19" s="69">
        <f t="shared" si="14"/>
        <v>9.5856337818633559</v>
      </c>
      <c r="V19" s="68">
        <f t="shared" si="15"/>
        <v>2.0540643818278621</v>
      </c>
      <c r="W19" s="69">
        <f t="shared" si="16"/>
        <v>8.2162575273114484</v>
      </c>
      <c r="X19" s="68">
        <f t="shared" si="17"/>
        <v>1.7973063340993791</v>
      </c>
      <c r="Y19" s="69">
        <f t="shared" si="18"/>
        <v>7.1892253363975165</v>
      </c>
    </row>
    <row r="20" spans="1:25" ht="23.7" thickBot="1" x14ac:dyDescent="0.85">
      <c r="A20" s="99"/>
      <c r="B20" s="53">
        <v>66</v>
      </c>
      <c r="C20" s="53">
        <v>60</v>
      </c>
      <c r="D20" s="67" t="s">
        <v>22</v>
      </c>
      <c r="E20" s="70">
        <f>E17*SQRT(C20)/SQRT(40)</f>
        <v>0.57282196186947998</v>
      </c>
      <c r="F20" s="43">
        <f t="shared" si="0"/>
        <v>5.6709374225078513</v>
      </c>
      <c r="G20" s="45">
        <f t="shared" si="1"/>
        <v>22.683749690031405</v>
      </c>
      <c r="H20" s="43">
        <f t="shared" si="2"/>
        <v>4.536749938006281</v>
      </c>
      <c r="I20" s="45">
        <f t="shared" si="3"/>
        <v>18.146999752025124</v>
      </c>
      <c r="J20" s="43">
        <f t="shared" si="4"/>
        <v>3.7806249483385677</v>
      </c>
      <c r="K20" s="45">
        <f t="shared" si="5"/>
        <v>15.122499793354271</v>
      </c>
      <c r="L20" s="43">
        <f t="shared" si="6"/>
        <v>3.2405356700044865</v>
      </c>
      <c r="M20" s="45">
        <f t="shared" si="7"/>
        <v>12.962142680017946</v>
      </c>
      <c r="N20" s="43">
        <f t="shared" si="8"/>
        <v>2.8354687112539256</v>
      </c>
      <c r="O20" s="45">
        <f t="shared" si="9"/>
        <v>11.341874845015703</v>
      </c>
      <c r="P20" s="43">
        <f t="shared" si="10"/>
        <v>4.2532030668808884</v>
      </c>
      <c r="Q20" s="45">
        <f t="shared" si="11"/>
        <v>17.012812267523554</v>
      </c>
      <c r="R20" s="43">
        <f t="shared" si="12"/>
        <v>3.4025624535047108</v>
      </c>
      <c r="S20" s="45">
        <f t="shared" si="13"/>
        <v>13.610249814018843</v>
      </c>
      <c r="T20" s="43">
        <f t="shared" si="19"/>
        <v>2.8354687112539256</v>
      </c>
      <c r="U20" s="45">
        <f t="shared" si="14"/>
        <v>11.341874845015703</v>
      </c>
      <c r="V20" s="43">
        <f t="shared" si="15"/>
        <v>2.4304017525033648</v>
      </c>
      <c r="W20" s="45">
        <f t="shared" si="16"/>
        <v>9.7216070100134591</v>
      </c>
      <c r="X20" s="43">
        <f t="shared" si="17"/>
        <v>2.1266015334404442</v>
      </c>
      <c r="Y20" s="45">
        <f t="shared" si="18"/>
        <v>8.5064061337617769</v>
      </c>
    </row>
    <row r="21" spans="1:25" ht="23.7" thickBot="1" x14ac:dyDescent="0.85">
      <c r="A21" s="99"/>
      <c r="B21" s="55">
        <v>77</v>
      </c>
      <c r="C21" s="55">
        <v>70</v>
      </c>
      <c r="D21" s="67" t="s">
        <v>22</v>
      </c>
      <c r="E21" s="71">
        <f>E18*SQRT(C21)/SQRT(40)</f>
        <v>0.66143782776614757</v>
      </c>
      <c r="F21" s="58">
        <f t="shared" si="0"/>
        <v>6.548234494884861</v>
      </c>
      <c r="G21" s="60">
        <f t="shared" si="1"/>
        <v>26.192937979539444</v>
      </c>
      <c r="H21" s="58">
        <f t="shared" si="2"/>
        <v>5.2385875959078891</v>
      </c>
      <c r="I21" s="60">
        <f t="shared" si="3"/>
        <v>20.954350383631557</v>
      </c>
      <c r="J21" s="58">
        <f t="shared" si="4"/>
        <v>4.3654896632565743</v>
      </c>
      <c r="K21" s="60">
        <f t="shared" si="5"/>
        <v>17.461958653026297</v>
      </c>
      <c r="L21" s="58">
        <f t="shared" si="6"/>
        <v>3.7418482827913491</v>
      </c>
      <c r="M21" s="60">
        <f t="shared" si="7"/>
        <v>14.967393131165396</v>
      </c>
      <c r="N21" s="58">
        <f t="shared" si="8"/>
        <v>3.2741172474424305</v>
      </c>
      <c r="O21" s="60">
        <f t="shared" si="9"/>
        <v>13.096468989769722</v>
      </c>
      <c r="P21" s="58">
        <f t="shared" si="10"/>
        <v>4.9111758711636462</v>
      </c>
      <c r="Q21" s="60">
        <f t="shared" si="11"/>
        <v>19.644703484654585</v>
      </c>
      <c r="R21" s="58">
        <f t="shared" si="12"/>
        <v>3.9289406969309164</v>
      </c>
      <c r="S21" s="60">
        <f t="shared" si="13"/>
        <v>15.715762787723666</v>
      </c>
      <c r="T21" s="58">
        <f t="shared" si="19"/>
        <v>3.2741172474424305</v>
      </c>
      <c r="U21" s="60">
        <f t="shared" si="14"/>
        <v>13.096468989769722</v>
      </c>
      <c r="V21" s="58">
        <f t="shared" si="15"/>
        <v>2.8063862120935119</v>
      </c>
      <c r="W21" s="60">
        <f t="shared" si="16"/>
        <v>11.225544848374048</v>
      </c>
      <c r="X21" s="58">
        <f t="shared" si="17"/>
        <v>2.4555879355818231</v>
      </c>
      <c r="Y21" s="60">
        <f t="shared" si="18"/>
        <v>9.8223517423272924</v>
      </c>
    </row>
    <row r="22" spans="1:25" ht="23.35" x14ac:dyDescent="0.8">
      <c r="A22" s="72"/>
      <c r="B22" s="61">
        <v>34</v>
      </c>
      <c r="C22" s="62">
        <v>30</v>
      </c>
      <c r="D22" s="73" t="s">
        <v>22</v>
      </c>
      <c r="E22" s="36">
        <f>E24*SQRT(C22)/SQRT(40)</f>
        <v>0.51961524227066314</v>
      </c>
      <c r="F22" s="37">
        <f t="shared" si="0"/>
        <v>5.1441908984795655</v>
      </c>
      <c r="G22" s="38">
        <f t="shared" si="1"/>
        <v>20.576763593918262</v>
      </c>
      <c r="H22" s="37">
        <f t="shared" si="2"/>
        <v>4.1153527187836518</v>
      </c>
      <c r="I22" s="38">
        <f t="shared" si="3"/>
        <v>16.461410875134607</v>
      </c>
      <c r="J22" s="63">
        <f t="shared" si="4"/>
        <v>3.4294605989863767</v>
      </c>
      <c r="K22" s="64">
        <f t="shared" si="5"/>
        <v>13.717842395945507</v>
      </c>
      <c r="L22" s="63">
        <f t="shared" si="6"/>
        <v>2.9395376562740374</v>
      </c>
      <c r="M22" s="64">
        <f t="shared" si="7"/>
        <v>11.75815062509615</v>
      </c>
      <c r="N22" s="63">
        <f t="shared" si="8"/>
        <v>2.5720954492397827</v>
      </c>
      <c r="O22" s="64">
        <f t="shared" si="9"/>
        <v>10.288381796959131</v>
      </c>
      <c r="P22" s="37">
        <f t="shared" si="10"/>
        <v>3.8581431738596739</v>
      </c>
      <c r="Q22" s="38">
        <f t="shared" si="11"/>
        <v>15.432572695438695</v>
      </c>
      <c r="R22" s="37">
        <f t="shared" si="12"/>
        <v>3.0865145390877391</v>
      </c>
      <c r="S22" s="38">
        <f t="shared" si="13"/>
        <v>12.346058156350956</v>
      </c>
      <c r="T22" s="63">
        <f t="shared" si="19"/>
        <v>2.5720954492397827</v>
      </c>
      <c r="U22" s="64">
        <f t="shared" si="14"/>
        <v>10.288381796959131</v>
      </c>
      <c r="V22" s="63">
        <f t="shared" si="15"/>
        <v>2.2046532422055281</v>
      </c>
      <c r="W22" s="64">
        <f t="shared" si="16"/>
        <v>8.8186129688221122</v>
      </c>
      <c r="X22" s="63">
        <f t="shared" si="17"/>
        <v>1.9290715869298369</v>
      </c>
      <c r="Y22" s="64">
        <f t="shared" si="18"/>
        <v>7.7162863477193477</v>
      </c>
    </row>
    <row r="23" spans="1:25" ht="23.35" x14ac:dyDescent="0.8">
      <c r="A23" s="74"/>
      <c r="B23" s="40">
        <v>40</v>
      </c>
      <c r="C23" s="34">
        <v>35</v>
      </c>
      <c r="D23" s="41" t="s">
        <v>22</v>
      </c>
      <c r="E23" s="42">
        <f>E24*SQRT(C23)/SQRT(40)</f>
        <v>0.56124860801609122</v>
      </c>
      <c r="F23" s="43">
        <f t="shared" si="0"/>
        <v>5.556361219359303</v>
      </c>
      <c r="G23" s="45">
        <f t="shared" si="1"/>
        <v>22.225444877437212</v>
      </c>
      <c r="H23" s="43">
        <f t="shared" si="2"/>
        <v>4.4450889754874421</v>
      </c>
      <c r="I23" s="45">
        <f t="shared" si="3"/>
        <v>17.780355901949768</v>
      </c>
      <c r="J23" s="65">
        <f t="shared" si="4"/>
        <v>3.7042408129062019</v>
      </c>
      <c r="K23" s="66">
        <f t="shared" si="5"/>
        <v>14.816963251624808</v>
      </c>
      <c r="L23" s="65">
        <f t="shared" si="6"/>
        <v>3.1750635539196019</v>
      </c>
      <c r="M23" s="66">
        <f t="shared" si="7"/>
        <v>12.700254215678408</v>
      </c>
      <c r="N23" s="65">
        <f t="shared" si="8"/>
        <v>2.7781806096796515</v>
      </c>
      <c r="O23" s="66">
        <f t="shared" si="9"/>
        <v>11.112722438718606</v>
      </c>
      <c r="P23" s="43">
        <f t="shared" si="10"/>
        <v>4.1672709145194773</v>
      </c>
      <c r="Q23" s="45">
        <f t="shared" si="11"/>
        <v>16.669083658077909</v>
      </c>
      <c r="R23" s="43">
        <f t="shared" si="12"/>
        <v>3.333816731615582</v>
      </c>
      <c r="S23" s="45">
        <f t="shared" si="13"/>
        <v>13.335266926462328</v>
      </c>
      <c r="T23" s="65">
        <f t="shared" si="19"/>
        <v>2.7781806096796515</v>
      </c>
      <c r="U23" s="66">
        <f t="shared" si="14"/>
        <v>11.112722438718606</v>
      </c>
      <c r="V23" s="65">
        <f t="shared" si="15"/>
        <v>2.3812976654397011</v>
      </c>
      <c r="W23" s="66">
        <f t="shared" si="16"/>
        <v>9.5251906617588045</v>
      </c>
      <c r="X23" s="65">
        <f t="shared" si="17"/>
        <v>2.0836354572597386</v>
      </c>
      <c r="Y23" s="66">
        <f t="shared" si="18"/>
        <v>8.3345418290389546</v>
      </c>
    </row>
    <row r="24" spans="1:25" ht="23.35" x14ac:dyDescent="0.8">
      <c r="A24" s="74" t="s">
        <v>25</v>
      </c>
      <c r="B24" s="40">
        <v>46</v>
      </c>
      <c r="C24" s="34">
        <v>40</v>
      </c>
      <c r="D24" s="41" t="s">
        <v>22</v>
      </c>
      <c r="E24" s="42">
        <v>0.6</v>
      </c>
      <c r="F24" s="43">
        <f t="shared" si="0"/>
        <v>5.94</v>
      </c>
      <c r="G24" s="45">
        <f t="shared" si="1"/>
        <v>23.76</v>
      </c>
      <c r="H24" s="43">
        <f t="shared" si="2"/>
        <v>4.7519999999999998</v>
      </c>
      <c r="I24" s="45">
        <f t="shared" si="3"/>
        <v>19.007999999999999</v>
      </c>
      <c r="J24" s="65">
        <f t="shared" si="4"/>
        <v>3.96</v>
      </c>
      <c r="K24" s="45">
        <f t="shared" si="5"/>
        <v>15.84</v>
      </c>
      <c r="L24" s="65">
        <f t="shared" si="6"/>
        <v>3.3942857142857141</v>
      </c>
      <c r="M24" s="66">
        <f t="shared" si="7"/>
        <v>13.577142857142857</v>
      </c>
      <c r="N24" s="65">
        <f t="shared" si="8"/>
        <v>2.97</v>
      </c>
      <c r="O24" s="66">
        <f t="shared" si="9"/>
        <v>11.88</v>
      </c>
      <c r="P24" s="43">
        <f t="shared" si="10"/>
        <v>4.4550000000000001</v>
      </c>
      <c r="Q24" s="45">
        <f t="shared" si="11"/>
        <v>17.82</v>
      </c>
      <c r="R24" s="43">
        <f t="shared" si="12"/>
        <v>3.5640000000000001</v>
      </c>
      <c r="S24" s="45">
        <f t="shared" si="13"/>
        <v>14.256</v>
      </c>
      <c r="T24" s="65">
        <f t="shared" si="19"/>
        <v>2.97</v>
      </c>
      <c r="U24" s="66">
        <f t="shared" si="14"/>
        <v>11.88</v>
      </c>
      <c r="V24" s="65">
        <f t="shared" si="15"/>
        <v>2.5457142857142858</v>
      </c>
      <c r="W24" s="66">
        <f t="shared" si="16"/>
        <v>10.182857142857143</v>
      </c>
      <c r="X24" s="65">
        <f t="shared" si="17"/>
        <v>2.2275</v>
      </c>
      <c r="Y24" s="66">
        <f t="shared" si="18"/>
        <v>8.91</v>
      </c>
    </row>
    <row r="25" spans="1:25" ht="23.35" x14ac:dyDescent="0.8">
      <c r="A25" s="74"/>
      <c r="B25" s="75">
        <v>57</v>
      </c>
      <c r="C25" s="48">
        <v>50</v>
      </c>
      <c r="D25" s="41" t="s">
        <v>22</v>
      </c>
      <c r="E25" s="50">
        <f>E24*SQRT(C25)/SQRT(40)</f>
        <v>0.67082039324993681</v>
      </c>
      <c r="F25" s="43">
        <f t="shared" si="0"/>
        <v>6.6411218931743745</v>
      </c>
      <c r="G25" s="45">
        <f t="shared" si="1"/>
        <v>26.564487572697498</v>
      </c>
      <c r="H25" s="43">
        <f t="shared" si="2"/>
        <v>5.3128975145394994</v>
      </c>
      <c r="I25" s="45">
        <f t="shared" si="3"/>
        <v>21.251590058157998</v>
      </c>
      <c r="J25" s="65">
        <f t="shared" si="4"/>
        <v>4.4274145954495827</v>
      </c>
      <c r="K25" s="45">
        <f t="shared" si="5"/>
        <v>17.709658381798331</v>
      </c>
      <c r="L25" s="65">
        <f t="shared" si="6"/>
        <v>3.7949267960996429</v>
      </c>
      <c r="M25" s="45">
        <f t="shared" si="7"/>
        <v>15.179707184398572</v>
      </c>
      <c r="N25" s="65">
        <f t="shared" si="8"/>
        <v>3.3205609465871873</v>
      </c>
      <c r="O25" s="66">
        <f t="shared" si="9"/>
        <v>13.282243786348749</v>
      </c>
      <c r="P25" s="43">
        <f t="shared" si="10"/>
        <v>4.9808414198807807</v>
      </c>
      <c r="Q25" s="45">
        <f t="shared" si="11"/>
        <v>19.923365679523123</v>
      </c>
      <c r="R25" s="43">
        <f t="shared" si="12"/>
        <v>3.9846731359046248</v>
      </c>
      <c r="S25" s="45">
        <f t="shared" si="13"/>
        <v>15.938692543618499</v>
      </c>
      <c r="T25" s="65">
        <f t="shared" si="19"/>
        <v>3.3205609465871873</v>
      </c>
      <c r="U25" s="66">
        <f t="shared" si="14"/>
        <v>13.282243786348749</v>
      </c>
      <c r="V25" s="65">
        <f t="shared" si="15"/>
        <v>2.8461950970747321</v>
      </c>
      <c r="W25" s="66">
        <f t="shared" si="16"/>
        <v>11.384780388298928</v>
      </c>
      <c r="X25" s="65">
        <f t="shared" si="17"/>
        <v>2.4904207099403903</v>
      </c>
      <c r="Y25" s="66">
        <f t="shared" si="18"/>
        <v>9.9616828397615613</v>
      </c>
    </row>
    <row r="26" spans="1:25" ht="23.35" x14ac:dyDescent="0.8">
      <c r="A26" s="74"/>
      <c r="B26" s="75">
        <v>69</v>
      </c>
      <c r="C26" s="76">
        <v>60</v>
      </c>
      <c r="D26" s="77" t="s">
        <v>22</v>
      </c>
      <c r="E26" s="42">
        <f>E23*SQRT(C26)/SQRT(40)</f>
        <v>0.68738635424337591</v>
      </c>
      <c r="F26" s="43">
        <f t="shared" si="0"/>
        <v>6.8051249070094215</v>
      </c>
      <c r="G26" s="45">
        <f t="shared" si="1"/>
        <v>27.220499628037686</v>
      </c>
      <c r="H26" s="43">
        <f t="shared" si="2"/>
        <v>5.4440999256075377</v>
      </c>
      <c r="I26" s="45">
        <f t="shared" si="3"/>
        <v>21.776399702430151</v>
      </c>
      <c r="J26" s="65">
        <f t="shared" si="4"/>
        <v>4.536749938006281</v>
      </c>
      <c r="K26" s="45">
        <f t="shared" si="5"/>
        <v>18.146999752025124</v>
      </c>
      <c r="L26" s="65">
        <f t="shared" si="6"/>
        <v>3.888642804005384</v>
      </c>
      <c r="M26" s="45">
        <f t="shared" si="7"/>
        <v>15.554571216021536</v>
      </c>
      <c r="N26" s="65">
        <f t="shared" si="8"/>
        <v>3.4025624535047108</v>
      </c>
      <c r="O26" s="66">
        <f t="shared" si="9"/>
        <v>13.610249814018843</v>
      </c>
      <c r="P26" s="43">
        <f t="shared" si="10"/>
        <v>5.1038436802570661</v>
      </c>
      <c r="Q26" s="45">
        <f t="shared" si="11"/>
        <v>20.415374721028265</v>
      </c>
      <c r="R26" s="43">
        <f t="shared" si="12"/>
        <v>4.0830749442056531</v>
      </c>
      <c r="S26" s="45">
        <f t="shared" si="13"/>
        <v>16.332299776822612</v>
      </c>
      <c r="T26" s="65">
        <f t="shared" si="19"/>
        <v>3.4025624535047108</v>
      </c>
      <c r="U26" s="66">
        <f t="shared" si="14"/>
        <v>13.610249814018843</v>
      </c>
      <c r="V26" s="65">
        <f t="shared" si="15"/>
        <v>2.916482103004038</v>
      </c>
      <c r="W26" s="66">
        <f t="shared" si="16"/>
        <v>11.665928412016152</v>
      </c>
      <c r="X26" s="65">
        <f t="shared" si="17"/>
        <v>2.5519218401285331</v>
      </c>
      <c r="Y26" s="66">
        <f t="shared" si="18"/>
        <v>10.207687360514132</v>
      </c>
    </row>
    <row r="27" spans="1:25" ht="23.7" thickBot="1" x14ac:dyDescent="0.85">
      <c r="A27" s="78"/>
      <c r="B27" s="55">
        <v>80</v>
      </c>
      <c r="C27" s="79">
        <v>70</v>
      </c>
      <c r="D27" s="80" t="s">
        <v>22</v>
      </c>
      <c r="E27" s="57">
        <f>E24*SQRT(C27)/SQRT(40)</f>
        <v>0.79372539331937719</v>
      </c>
      <c r="F27" s="58">
        <f t="shared" si="0"/>
        <v>7.8578813938618337</v>
      </c>
      <c r="G27" s="60">
        <f t="shared" si="1"/>
        <v>31.431525575447335</v>
      </c>
      <c r="H27" s="58">
        <f t="shared" si="2"/>
        <v>6.2863051150894664</v>
      </c>
      <c r="I27" s="60">
        <f t="shared" si="3"/>
        <v>25.145220460357866</v>
      </c>
      <c r="J27" s="58">
        <f t="shared" si="4"/>
        <v>5.2385875959078891</v>
      </c>
      <c r="K27" s="60">
        <f t="shared" si="5"/>
        <v>20.954350383631557</v>
      </c>
      <c r="L27" s="58">
        <f t="shared" si="6"/>
        <v>4.4902179393496189</v>
      </c>
      <c r="M27" s="60">
        <f t="shared" si="7"/>
        <v>17.960871757398476</v>
      </c>
      <c r="N27" s="58">
        <f t="shared" si="8"/>
        <v>3.9289406969309169</v>
      </c>
      <c r="O27" s="60">
        <f t="shared" si="9"/>
        <v>15.715762787723667</v>
      </c>
      <c r="P27" s="58">
        <f t="shared" si="10"/>
        <v>5.8934110453963751</v>
      </c>
      <c r="Q27" s="60">
        <f t="shared" si="11"/>
        <v>23.5736441815855</v>
      </c>
      <c r="R27" s="58">
        <f t="shared" si="12"/>
        <v>4.7147288363171</v>
      </c>
      <c r="S27" s="60">
        <f t="shared" si="13"/>
        <v>18.8589153452684</v>
      </c>
      <c r="T27" s="58">
        <f t="shared" si="19"/>
        <v>3.9289406969309169</v>
      </c>
      <c r="U27" s="60">
        <f t="shared" si="14"/>
        <v>15.715762787723667</v>
      </c>
      <c r="V27" s="58">
        <f t="shared" si="15"/>
        <v>3.3676634545122144</v>
      </c>
      <c r="W27" s="60">
        <f t="shared" si="16"/>
        <v>13.470653818048858</v>
      </c>
      <c r="X27" s="58">
        <f t="shared" si="17"/>
        <v>2.9467055226981875</v>
      </c>
      <c r="Y27" s="60">
        <f t="shared" si="18"/>
        <v>11.78682209079275</v>
      </c>
    </row>
    <row r="28" spans="1:25" ht="23.35" x14ac:dyDescent="0.8">
      <c r="A28" s="81"/>
      <c r="B28" s="82">
        <v>38</v>
      </c>
      <c r="C28" s="83">
        <v>30</v>
      </c>
      <c r="D28" s="35" t="s">
        <v>22</v>
      </c>
      <c r="E28" s="36">
        <f>E30*SQRT(C28)/SQRT(40)</f>
        <v>0.69282032302755092</v>
      </c>
      <c r="F28" s="43">
        <f t="shared" si="0"/>
        <v>6.8589211979727542</v>
      </c>
      <c r="G28" s="38">
        <f t="shared" si="1"/>
        <v>27.435684791891017</v>
      </c>
      <c r="H28" s="43">
        <f t="shared" si="2"/>
        <v>5.487136958378203</v>
      </c>
      <c r="I28" s="38">
        <f t="shared" si="3"/>
        <v>21.948547833512812</v>
      </c>
      <c r="J28" s="65">
        <f t="shared" si="4"/>
        <v>4.5726141319818359</v>
      </c>
      <c r="K28" s="84">
        <f t="shared" si="5"/>
        <v>18.290456527927343</v>
      </c>
      <c r="L28" s="65">
        <f t="shared" si="6"/>
        <v>3.9193835416987168</v>
      </c>
      <c r="M28" s="84">
        <f t="shared" si="7"/>
        <v>15.677534166794867</v>
      </c>
      <c r="N28" s="65">
        <f t="shared" si="8"/>
        <v>3.4294605989863771</v>
      </c>
      <c r="O28" s="66">
        <f t="shared" si="9"/>
        <v>13.717842395945508</v>
      </c>
      <c r="P28" s="43">
        <f t="shared" si="10"/>
        <v>5.1441908984795655</v>
      </c>
      <c r="Q28" s="84">
        <f t="shared" si="11"/>
        <v>20.576763593918262</v>
      </c>
      <c r="R28" s="43">
        <f t="shared" si="12"/>
        <v>4.1153527187836527</v>
      </c>
      <c r="S28" s="84">
        <f t="shared" si="13"/>
        <v>16.461410875134611</v>
      </c>
      <c r="T28" s="65">
        <f t="shared" si="19"/>
        <v>3.4294605989863771</v>
      </c>
      <c r="U28" s="66">
        <f t="shared" si="14"/>
        <v>13.717842395945508</v>
      </c>
      <c r="V28" s="65">
        <f t="shared" si="15"/>
        <v>2.9395376562740374</v>
      </c>
      <c r="W28" s="66">
        <f t="shared" si="16"/>
        <v>11.75815062509615</v>
      </c>
      <c r="X28" s="65">
        <f t="shared" si="17"/>
        <v>2.5720954492397827</v>
      </c>
      <c r="Y28" s="64">
        <f t="shared" si="18"/>
        <v>10.288381796959131</v>
      </c>
    </row>
    <row r="29" spans="1:25" ht="23.35" x14ac:dyDescent="0.8">
      <c r="A29" s="85"/>
      <c r="B29" s="82">
        <v>44</v>
      </c>
      <c r="C29" s="83">
        <v>35</v>
      </c>
      <c r="D29" s="41" t="s">
        <v>22</v>
      </c>
      <c r="E29" s="42">
        <f>E30*SQRT(C29)/SQRT(40)</f>
        <v>0.74833147735478822</v>
      </c>
      <c r="F29" s="43">
        <f t="shared" si="0"/>
        <v>7.4084816258124038</v>
      </c>
      <c r="G29" s="45">
        <f t="shared" si="1"/>
        <v>29.633926503249615</v>
      </c>
      <c r="H29" s="43">
        <f t="shared" si="2"/>
        <v>5.9267853006499234</v>
      </c>
      <c r="I29" s="45">
        <f t="shared" si="3"/>
        <v>23.707141202599693</v>
      </c>
      <c r="J29" s="65">
        <f t="shared" si="4"/>
        <v>4.9389877505416031</v>
      </c>
      <c r="K29" s="45">
        <f t="shared" si="5"/>
        <v>19.755951002166412</v>
      </c>
      <c r="L29" s="65">
        <f t="shared" si="6"/>
        <v>4.2334180718928023</v>
      </c>
      <c r="M29" s="45">
        <f t="shared" si="7"/>
        <v>16.933672287571209</v>
      </c>
      <c r="N29" s="65">
        <f t="shared" si="8"/>
        <v>3.7042408129062019</v>
      </c>
      <c r="O29" s="66">
        <f t="shared" si="9"/>
        <v>14.816963251624808</v>
      </c>
      <c r="P29" s="43">
        <f t="shared" si="10"/>
        <v>5.556361219359303</v>
      </c>
      <c r="Q29" s="45">
        <f t="shared" si="11"/>
        <v>22.225444877437212</v>
      </c>
      <c r="R29" s="43">
        <f t="shared" si="12"/>
        <v>4.4450889754874421</v>
      </c>
      <c r="S29" s="45">
        <f t="shared" si="13"/>
        <v>17.780355901949768</v>
      </c>
      <c r="T29" s="65">
        <f t="shared" si="19"/>
        <v>3.7042408129062019</v>
      </c>
      <c r="U29" s="66">
        <f t="shared" si="14"/>
        <v>14.816963251624808</v>
      </c>
      <c r="V29" s="65">
        <f t="shared" si="15"/>
        <v>3.1750635539196019</v>
      </c>
      <c r="W29" s="66">
        <f t="shared" si="16"/>
        <v>12.700254215678408</v>
      </c>
      <c r="X29" s="65">
        <f t="shared" si="17"/>
        <v>2.7781806096796515</v>
      </c>
      <c r="Y29" s="66">
        <f t="shared" si="18"/>
        <v>11.112722438718606</v>
      </c>
    </row>
    <row r="30" spans="1:25" ht="23.35" x14ac:dyDescent="0.8">
      <c r="A30" s="86" t="s">
        <v>26</v>
      </c>
      <c r="B30" s="82">
        <v>51</v>
      </c>
      <c r="C30" s="83">
        <v>40</v>
      </c>
      <c r="D30" s="41" t="s">
        <v>22</v>
      </c>
      <c r="E30" s="42">
        <v>0.8</v>
      </c>
      <c r="F30" s="43">
        <f t="shared" si="0"/>
        <v>7.92</v>
      </c>
      <c r="G30" s="45">
        <f t="shared" si="1"/>
        <v>31.68</v>
      </c>
      <c r="H30" s="43">
        <f t="shared" si="2"/>
        <v>6.3360000000000003</v>
      </c>
      <c r="I30" s="45">
        <f t="shared" si="3"/>
        <v>25.344000000000001</v>
      </c>
      <c r="J30" s="65">
        <f t="shared" si="4"/>
        <v>5.28</v>
      </c>
      <c r="K30" s="45">
        <f t="shared" si="5"/>
        <v>21.12</v>
      </c>
      <c r="L30" s="65">
        <f t="shared" si="6"/>
        <v>4.5257142857142858</v>
      </c>
      <c r="M30" s="45">
        <f t="shared" si="7"/>
        <v>18.102857142857143</v>
      </c>
      <c r="N30" s="65">
        <f t="shared" si="8"/>
        <v>3.96</v>
      </c>
      <c r="O30" s="45">
        <f t="shared" si="9"/>
        <v>15.84</v>
      </c>
      <c r="P30" s="43">
        <f t="shared" si="10"/>
        <v>5.94</v>
      </c>
      <c r="Q30" s="45">
        <f t="shared" si="11"/>
        <v>23.76</v>
      </c>
      <c r="R30" s="43">
        <f t="shared" si="12"/>
        <v>4.7519999999999998</v>
      </c>
      <c r="S30" s="45">
        <f t="shared" si="13"/>
        <v>19.007999999999999</v>
      </c>
      <c r="T30" s="65">
        <f t="shared" si="19"/>
        <v>3.96</v>
      </c>
      <c r="U30" s="45">
        <f t="shared" si="14"/>
        <v>15.84</v>
      </c>
      <c r="V30" s="65">
        <f t="shared" si="15"/>
        <v>3.3942857142857141</v>
      </c>
      <c r="W30" s="69">
        <f t="shared" si="16"/>
        <v>13.577142857142857</v>
      </c>
      <c r="X30" s="65">
        <f t="shared" si="17"/>
        <v>2.97</v>
      </c>
      <c r="Y30" s="66">
        <f t="shared" si="18"/>
        <v>11.88</v>
      </c>
    </row>
    <row r="31" spans="1:25" ht="23.35" x14ac:dyDescent="0.8">
      <c r="A31" s="86"/>
      <c r="B31" s="87">
        <v>63</v>
      </c>
      <c r="C31" s="76">
        <v>50</v>
      </c>
      <c r="D31" s="41" t="s">
        <v>22</v>
      </c>
      <c r="E31" s="42">
        <f>E30*SQRT(C31)/SQRT(40)</f>
        <v>0.89442719099991586</v>
      </c>
      <c r="F31" s="43">
        <f t="shared" si="0"/>
        <v>8.8548291908991654</v>
      </c>
      <c r="G31" s="45">
        <f t="shared" si="1"/>
        <v>35.419316763596662</v>
      </c>
      <c r="H31" s="43">
        <f t="shared" si="2"/>
        <v>7.0838633527193329</v>
      </c>
      <c r="I31" s="44">
        <f t="shared" si="3"/>
        <v>28.335453410877331</v>
      </c>
      <c r="J31" s="65">
        <f t="shared" si="4"/>
        <v>5.9032194605994439</v>
      </c>
      <c r="K31" s="45">
        <f t="shared" si="5"/>
        <v>23.612877842397776</v>
      </c>
      <c r="L31" s="65">
        <f t="shared" si="6"/>
        <v>5.0599023947995239</v>
      </c>
      <c r="M31" s="45">
        <f t="shared" si="7"/>
        <v>20.239609579198095</v>
      </c>
      <c r="N31" s="65">
        <f t="shared" si="8"/>
        <v>4.4274145954495827</v>
      </c>
      <c r="O31" s="45">
        <f t="shared" si="9"/>
        <v>17.709658381798331</v>
      </c>
      <c r="P31" s="43">
        <f t="shared" si="10"/>
        <v>6.6411218931743745</v>
      </c>
      <c r="Q31" s="45">
        <f t="shared" si="11"/>
        <v>26.564487572697498</v>
      </c>
      <c r="R31" s="43">
        <f t="shared" si="12"/>
        <v>5.3128975145394994</v>
      </c>
      <c r="S31" s="45">
        <f t="shared" si="13"/>
        <v>21.251590058157998</v>
      </c>
      <c r="T31" s="65">
        <f t="shared" si="19"/>
        <v>4.4274145954495827</v>
      </c>
      <c r="U31" s="45">
        <f t="shared" si="14"/>
        <v>17.709658381798331</v>
      </c>
      <c r="V31" s="65">
        <f t="shared" si="15"/>
        <v>3.7949267960996429</v>
      </c>
      <c r="W31" s="45">
        <f t="shared" si="16"/>
        <v>15.179707184398572</v>
      </c>
      <c r="X31" s="65">
        <f t="shared" si="17"/>
        <v>3.3205609465871873</v>
      </c>
      <c r="Y31" s="66">
        <f t="shared" si="18"/>
        <v>13.282243786348749</v>
      </c>
    </row>
    <row r="32" spans="1:25" ht="23.35" x14ac:dyDescent="0.8">
      <c r="A32" s="86"/>
      <c r="B32" s="87">
        <v>76</v>
      </c>
      <c r="C32" s="76">
        <v>60</v>
      </c>
      <c r="D32" s="41" t="s">
        <v>22</v>
      </c>
      <c r="E32" s="50">
        <f>E30*SQRT(C32)/SQRT(40)</f>
        <v>0.9797958971132712</v>
      </c>
      <c r="F32" s="51">
        <f t="shared" si="0"/>
        <v>9.6999793814213859</v>
      </c>
      <c r="G32" s="45">
        <f t="shared" si="1"/>
        <v>38.799917525685544</v>
      </c>
      <c r="H32" s="43">
        <f t="shared" si="2"/>
        <v>7.7599835051371082</v>
      </c>
      <c r="I32" s="45">
        <f t="shared" si="3"/>
        <v>31.039934020548433</v>
      </c>
      <c r="J32" s="65">
        <f t="shared" si="4"/>
        <v>6.46665292094759</v>
      </c>
      <c r="K32" s="45">
        <f t="shared" si="5"/>
        <v>25.86661168379036</v>
      </c>
      <c r="L32" s="65">
        <f t="shared" si="6"/>
        <v>5.5428453608122199</v>
      </c>
      <c r="M32" s="45">
        <f t="shared" si="7"/>
        <v>22.17138144324888</v>
      </c>
      <c r="N32" s="65">
        <f t="shared" si="8"/>
        <v>4.849989690710693</v>
      </c>
      <c r="O32" s="45">
        <f t="shared" si="9"/>
        <v>19.399958762842772</v>
      </c>
      <c r="P32" s="51">
        <f t="shared" si="10"/>
        <v>7.2749845360660395</v>
      </c>
      <c r="Q32" s="45">
        <f t="shared" si="11"/>
        <v>29.099938144264158</v>
      </c>
      <c r="R32" s="43">
        <f t="shared" si="12"/>
        <v>5.8199876288528314</v>
      </c>
      <c r="S32" s="45">
        <f t="shared" si="13"/>
        <v>23.279950515411326</v>
      </c>
      <c r="T32" s="65">
        <f t="shared" si="19"/>
        <v>4.849989690710693</v>
      </c>
      <c r="U32" s="45">
        <f t="shared" si="14"/>
        <v>19.399958762842772</v>
      </c>
      <c r="V32" s="65">
        <f t="shared" si="15"/>
        <v>4.1571340206091651</v>
      </c>
      <c r="W32" s="45">
        <f t="shared" si="16"/>
        <v>16.628536082436661</v>
      </c>
      <c r="X32" s="65">
        <f t="shared" si="17"/>
        <v>3.6374922680330197</v>
      </c>
      <c r="Y32" s="66">
        <f t="shared" si="18"/>
        <v>14.549969072132079</v>
      </c>
    </row>
    <row r="33" spans="1:25" ht="23.7" thickBot="1" x14ac:dyDescent="0.85">
      <c r="A33" s="88"/>
      <c r="B33" s="89">
        <v>90</v>
      </c>
      <c r="C33" s="90">
        <v>70</v>
      </c>
      <c r="D33" s="67" t="s">
        <v>22</v>
      </c>
      <c r="E33" s="57">
        <f>E30*SQRT(C33)/SQRT(40)</f>
        <v>1.0583005244258361</v>
      </c>
      <c r="F33" s="58">
        <f t="shared" si="0"/>
        <v>10.477175191815777</v>
      </c>
      <c r="G33" s="60">
        <f t="shared" si="1"/>
        <v>41.908700767263106</v>
      </c>
      <c r="H33" s="58">
        <f t="shared" si="2"/>
        <v>8.3817401534526219</v>
      </c>
      <c r="I33" s="60">
        <f t="shared" si="3"/>
        <v>33.526960613810488</v>
      </c>
      <c r="J33" s="91">
        <f t="shared" si="4"/>
        <v>6.984783461210518</v>
      </c>
      <c r="K33" s="44">
        <f t="shared" si="5"/>
        <v>27.939133844842072</v>
      </c>
      <c r="L33" s="91">
        <f t="shared" si="6"/>
        <v>5.9869572524661585</v>
      </c>
      <c r="M33" s="44">
        <f t="shared" si="7"/>
        <v>23.947829009864634</v>
      </c>
      <c r="N33" s="91">
        <f t="shared" si="8"/>
        <v>5.2385875959078883</v>
      </c>
      <c r="O33" s="44">
        <f t="shared" si="9"/>
        <v>20.954350383631553</v>
      </c>
      <c r="P33" s="58">
        <f t="shared" si="10"/>
        <v>7.8578813938618328</v>
      </c>
      <c r="Q33" s="44">
        <f t="shared" si="11"/>
        <v>31.431525575447331</v>
      </c>
      <c r="R33" s="58">
        <f t="shared" si="12"/>
        <v>6.2863051150894664</v>
      </c>
      <c r="S33" s="44">
        <f t="shared" si="13"/>
        <v>25.145220460357866</v>
      </c>
      <c r="T33" s="91">
        <f t="shared" si="19"/>
        <v>5.2385875959078883</v>
      </c>
      <c r="U33" s="44">
        <f t="shared" si="14"/>
        <v>20.954350383631553</v>
      </c>
      <c r="V33" s="91">
        <f t="shared" si="15"/>
        <v>4.4902179393496189</v>
      </c>
      <c r="W33" s="44">
        <f t="shared" si="16"/>
        <v>17.960871757398476</v>
      </c>
      <c r="X33" s="91">
        <f t="shared" si="17"/>
        <v>3.9289406969309164</v>
      </c>
      <c r="Y33" s="60">
        <f t="shared" si="18"/>
        <v>15.715762787723666</v>
      </c>
    </row>
    <row r="34" spans="1:25" ht="23.35" x14ac:dyDescent="0.8">
      <c r="A34" s="92"/>
      <c r="B34" s="82">
        <v>42</v>
      </c>
      <c r="C34" s="83">
        <v>30</v>
      </c>
      <c r="D34" s="73" t="s">
        <v>22</v>
      </c>
      <c r="E34" s="42">
        <f>E36*SQRT(C34)/SQRT(40)</f>
        <v>0.8660254037844386</v>
      </c>
      <c r="F34" s="43">
        <f t="shared" si="0"/>
        <v>8.5736514974659421</v>
      </c>
      <c r="G34" s="38">
        <f t="shared" si="1"/>
        <v>34.294605989863769</v>
      </c>
      <c r="H34" s="43">
        <f t="shared" si="2"/>
        <v>6.8589211979727542</v>
      </c>
      <c r="I34" s="38">
        <f t="shared" si="3"/>
        <v>27.435684791891017</v>
      </c>
      <c r="J34" s="65">
        <f t="shared" si="4"/>
        <v>5.715767664977295</v>
      </c>
      <c r="K34" s="38">
        <f t="shared" si="5"/>
        <v>22.86307065990918</v>
      </c>
      <c r="L34" s="65">
        <f t="shared" si="6"/>
        <v>4.8992294271233954</v>
      </c>
      <c r="M34" s="38">
        <f t="shared" si="7"/>
        <v>19.596917708493582</v>
      </c>
      <c r="N34" s="65">
        <f t="shared" si="8"/>
        <v>4.2868257487329711</v>
      </c>
      <c r="O34" s="38">
        <f t="shared" si="9"/>
        <v>17.147302994931884</v>
      </c>
      <c r="P34" s="43">
        <f t="shared" si="10"/>
        <v>6.4302386230994566</v>
      </c>
      <c r="Q34" s="38">
        <f t="shared" si="11"/>
        <v>25.720954492397826</v>
      </c>
      <c r="R34" s="43">
        <f t="shared" si="12"/>
        <v>5.1441908984795655</v>
      </c>
      <c r="S34" s="38">
        <f t="shared" si="13"/>
        <v>20.576763593918262</v>
      </c>
      <c r="T34" s="65">
        <f t="shared" si="19"/>
        <v>4.2868257487329711</v>
      </c>
      <c r="U34" s="38">
        <f t="shared" si="14"/>
        <v>17.147302994931884</v>
      </c>
      <c r="V34" s="65">
        <f t="shared" si="15"/>
        <v>3.6744220703425468</v>
      </c>
      <c r="W34" s="64">
        <f t="shared" si="16"/>
        <v>14.697688281370187</v>
      </c>
      <c r="X34" s="65">
        <f t="shared" si="17"/>
        <v>3.2151193115497283</v>
      </c>
      <c r="Y34" s="64">
        <f t="shared" si="18"/>
        <v>12.860477246198913</v>
      </c>
    </row>
    <row r="35" spans="1:25" ht="23.35" x14ac:dyDescent="0.8">
      <c r="A35" s="92"/>
      <c r="B35" s="82">
        <v>51</v>
      </c>
      <c r="C35" s="83">
        <v>35</v>
      </c>
      <c r="D35" s="41" t="s">
        <v>22</v>
      </c>
      <c r="E35" s="42">
        <f>E36*SQRT(C35)/SQRT(40)</f>
        <v>0.93541434669348533</v>
      </c>
      <c r="F35" s="43">
        <f t="shared" si="0"/>
        <v>9.2606020322655045</v>
      </c>
      <c r="G35" s="45">
        <f t="shared" si="1"/>
        <v>37.042408129062018</v>
      </c>
      <c r="H35" s="43">
        <f t="shared" si="2"/>
        <v>7.4084816258124038</v>
      </c>
      <c r="I35" s="45">
        <f t="shared" si="3"/>
        <v>29.633926503249615</v>
      </c>
      <c r="J35" s="65">
        <f t="shared" si="4"/>
        <v>6.173734688177003</v>
      </c>
      <c r="K35" s="45">
        <f t="shared" si="5"/>
        <v>24.694938752708012</v>
      </c>
      <c r="L35" s="65">
        <f t="shared" si="6"/>
        <v>5.2917725898660022</v>
      </c>
      <c r="M35" s="45">
        <f t="shared" si="7"/>
        <v>21.167090359464009</v>
      </c>
      <c r="N35" s="65">
        <f t="shared" si="8"/>
        <v>4.6303010161327522</v>
      </c>
      <c r="O35" s="45">
        <f t="shared" si="9"/>
        <v>18.521204064531009</v>
      </c>
      <c r="P35" s="43">
        <f t="shared" si="10"/>
        <v>6.9454515241991279</v>
      </c>
      <c r="Q35" s="45">
        <f t="shared" si="11"/>
        <v>27.781806096796512</v>
      </c>
      <c r="R35" s="43">
        <f t="shared" si="12"/>
        <v>5.5563612193593022</v>
      </c>
      <c r="S35" s="45">
        <f t="shared" si="13"/>
        <v>22.225444877437209</v>
      </c>
      <c r="T35" s="65">
        <f t="shared" si="19"/>
        <v>4.6303010161327522</v>
      </c>
      <c r="U35" s="45">
        <f t="shared" si="14"/>
        <v>18.521204064531009</v>
      </c>
      <c r="V35" s="65">
        <f t="shared" si="15"/>
        <v>3.9688294423995019</v>
      </c>
      <c r="W35" s="45">
        <f t="shared" si="16"/>
        <v>15.875317769598007</v>
      </c>
      <c r="X35" s="65">
        <f t="shared" si="17"/>
        <v>3.472725762099564</v>
      </c>
      <c r="Y35" s="66">
        <f t="shared" si="18"/>
        <v>13.890903048398256</v>
      </c>
    </row>
    <row r="36" spans="1:25" ht="23.35" x14ac:dyDescent="0.8">
      <c r="A36" s="93" t="s">
        <v>27</v>
      </c>
      <c r="B36" s="82">
        <v>57</v>
      </c>
      <c r="C36" s="83">
        <v>40</v>
      </c>
      <c r="D36" s="41" t="s">
        <v>22</v>
      </c>
      <c r="E36" s="42">
        <v>1</v>
      </c>
      <c r="F36" s="43">
        <f t="shared" si="0"/>
        <v>9.9</v>
      </c>
      <c r="G36" s="45">
        <f t="shared" si="1"/>
        <v>39.6</v>
      </c>
      <c r="H36" s="43">
        <f t="shared" si="2"/>
        <v>7.92</v>
      </c>
      <c r="I36" s="45">
        <f t="shared" si="3"/>
        <v>31.68</v>
      </c>
      <c r="J36" s="65">
        <f t="shared" si="4"/>
        <v>6.6</v>
      </c>
      <c r="K36" s="45">
        <f t="shared" si="5"/>
        <v>26.4</v>
      </c>
      <c r="L36" s="65">
        <f t="shared" si="6"/>
        <v>5.6571428571428575</v>
      </c>
      <c r="M36" s="45">
        <f t="shared" si="7"/>
        <v>22.62857142857143</v>
      </c>
      <c r="N36" s="65">
        <f t="shared" si="8"/>
        <v>4.95</v>
      </c>
      <c r="O36" s="45">
        <f t="shared" si="9"/>
        <v>19.8</v>
      </c>
      <c r="P36" s="43">
        <f t="shared" si="10"/>
        <v>7.4249999999999998</v>
      </c>
      <c r="Q36" s="45">
        <f t="shared" si="11"/>
        <v>29.7</v>
      </c>
      <c r="R36" s="43">
        <f t="shared" si="12"/>
        <v>5.94</v>
      </c>
      <c r="S36" s="45">
        <f t="shared" si="13"/>
        <v>23.76</v>
      </c>
      <c r="T36" s="65">
        <f t="shared" si="19"/>
        <v>4.95</v>
      </c>
      <c r="U36" s="45">
        <f t="shared" si="14"/>
        <v>19.8</v>
      </c>
      <c r="V36" s="65">
        <f t="shared" si="15"/>
        <v>4.2428571428571429</v>
      </c>
      <c r="W36" s="45">
        <f t="shared" si="16"/>
        <v>16.971428571428572</v>
      </c>
      <c r="X36" s="65">
        <f t="shared" si="17"/>
        <v>3.7124999999999999</v>
      </c>
      <c r="Y36" s="66">
        <f t="shared" si="18"/>
        <v>14.85</v>
      </c>
    </row>
    <row r="37" spans="1:25" ht="23.35" x14ac:dyDescent="0.8">
      <c r="A37" s="93"/>
      <c r="B37" s="87">
        <v>71</v>
      </c>
      <c r="C37" s="76">
        <v>50</v>
      </c>
      <c r="D37" s="41" t="s">
        <v>22</v>
      </c>
      <c r="E37" s="50">
        <f>E36*SQRT(C37)/SQRT(40)</f>
        <v>1.1180339887498949</v>
      </c>
      <c r="F37" s="51">
        <f t="shared" si="0"/>
        <v>11.068536488623961</v>
      </c>
      <c r="G37" s="45">
        <f t="shared" si="1"/>
        <v>44.274145954495843</v>
      </c>
      <c r="H37" s="51">
        <f t="shared" si="2"/>
        <v>8.8548291908991672</v>
      </c>
      <c r="I37" s="45">
        <f t="shared" si="3"/>
        <v>35.419316763596669</v>
      </c>
      <c r="J37" s="68">
        <f t="shared" si="4"/>
        <v>7.3790243257493069</v>
      </c>
      <c r="K37" s="45">
        <f t="shared" si="5"/>
        <v>29.516097302997228</v>
      </c>
      <c r="L37" s="68">
        <f t="shared" si="6"/>
        <v>6.3248779934994062</v>
      </c>
      <c r="M37" s="45">
        <f t="shared" si="7"/>
        <v>25.299511973997625</v>
      </c>
      <c r="N37" s="68">
        <f t="shared" si="8"/>
        <v>5.5342682443119804</v>
      </c>
      <c r="O37" s="45">
        <f t="shared" si="9"/>
        <v>22.137072977247922</v>
      </c>
      <c r="P37" s="51">
        <f t="shared" si="10"/>
        <v>8.3014023664679701</v>
      </c>
      <c r="Q37" s="45">
        <f t="shared" si="11"/>
        <v>33.205609465871881</v>
      </c>
      <c r="R37" s="51">
        <f t="shared" si="12"/>
        <v>6.6411218931743763</v>
      </c>
      <c r="S37" s="45">
        <f t="shared" si="13"/>
        <v>26.564487572697505</v>
      </c>
      <c r="T37" s="68">
        <f t="shared" si="19"/>
        <v>5.5342682443119804</v>
      </c>
      <c r="U37" s="45">
        <f t="shared" si="14"/>
        <v>22.137072977247922</v>
      </c>
      <c r="V37" s="68">
        <f t="shared" si="15"/>
        <v>4.7436584951245546</v>
      </c>
      <c r="W37" s="45">
        <f t="shared" si="16"/>
        <v>18.974633980498218</v>
      </c>
      <c r="X37" s="68">
        <f t="shared" si="17"/>
        <v>4.1507011832339851</v>
      </c>
      <c r="Y37" s="45">
        <f t="shared" si="18"/>
        <v>16.60280473293594</v>
      </c>
    </row>
    <row r="38" spans="1:25" ht="23.35" x14ac:dyDescent="0.8">
      <c r="A38" s="93"/>
      <c r="B38" s="82">
        <v>86</v>
      </c>
      <c r="C38" s="83">
        <v>60</v>
      </c>
      <c r="D38" s="41" t="s">
        <v>22</v>
      </c>
      <c r="E38" s="50">
        <f>E36*SQRT(C38)/SQRT(40)</f>
        <v>1.2247448713915889</v>
      </c>
      <c r="F38" s="51">
        <f t="shared" si="0"/>
        <v>12.124974226776731</v>
      </c>
      <c r="G38" s="45">
        <f t="shared" si="1"/>
        <v>48.499896907106923</v>
      </c>
      <c r="H38" s="51">
        <f t="shared" si="2"/>
        <v>9.6999793814213842</v>
      </c>
      <c r="I38" s="45">
        <f t="shared" si="3"/>
        <v>38.799917525685537</v>
      </c>
      <c r="J38" s="68">
        <f t="shared" si="4"/>
        <v>8.0833161511844871</v>
      </c>
      <c r="K38" s="45">
        <f t="shared" si="5"/>
        <v>32.333264604737948</v>
      </c>
      <c r="L38" s="68">
        <f t="shared" si="6"/>
        <v>6.9285567010152747</v>
      </c>
      <c r="M38" s="45">
        <f t="shared" si="7"/>
        <v>27.714226804061099</v>
      </c>
      <c r="N38" s="68">
        <f t="shared" si="8"/>
        <v>6.0624871133883653</v>
      </c>
      <c r="O38" s="45">
        <f t="shared" si="9"/>
        <v>24.249948453553461</v>
      </c>
      <c r="P38" s="43">
        <f t="shared" si="10"/>
        <v>9.0937306700825484</v>
      </c>
      <c r="Q38" s="45">
        <f t="shared" si="11"/>
        <v>36.374922680330194</v>
      </c>
      <c r="R38" s="51">
        <f t="shared" si="12"/>
        <v>7.2749845360660386</v>
      </c>
      <c r="S38" s="45">
        <f t="shared" si="13"/>
        <v>29.099938144264154</v>
      </c>
      <c r="T38" s="68">
        <f t="shared" si="19"/>
        <v>6.0624871133883653</v>
      </c>
      <c r="U38" s="45">
        <f t="shared" si="14"/>
        <v>24.249948453553461</v>
      </c>
      <c r="V38" s="68">
        <f t="shared" si="15"/>
        <v>5.196417525761456</v>
      </c>
      <c r="W38" s="45">
        <f t="shared" si="16"/>
        <v>20.785670103045824</v>
      </c>
      <c r="X38" s="68">
        <f t="shared" si="17"/>
        <v>4.5468653350412742</v>
      </c>
      <c r="Y38" s="45">
        <f t="shared" si="18"/>
        <v>18.187461340165097</v>
      </c>
    </row>
    <row r="39" spans="1:25" ht="23.7" thickBot="1" x14ac:dyDescent="0.85">
      <c r="A39" s="94"/>
      <c r="B39" s="89">
        <v>98</v>
      </c>
      <c r="C39" s="90">
        <v>70</v>
      </c>
      <c r="D39" s="95" t="s">
        <v>22</v>
      </c>
      <c r="E39" s="57">
        <f>E36*SQRT(C39)/SQRT(40)</f>
        <v>1.3228756555322951</v>
      </c>
      <c r="F39" s="58">
        <f t="shared" si="0"/>
        <v>13.096468989769722</v>
      </c>
      <c r="G39" s="60">
        <f t="shared" si="1"/>
        <v>52.385875959078888</v>
      </c>
      <c r="H39" s="58">
        <f t="shared" si="2"/>
        <v>10.477175191815778</v>
      </c>
      <c r="I39" s="60">
        <f t="shared" si="3"/>
        <v>41.908700767263113</v>
      </c>
      <c r="J39" s="91">
        <f t="shared" si="4"/>
        <v>8.7309793265131486</v>
      </c>
      <c r="K39" s="60">
        <f t="shared" si="5"/>
        <v>34.923917306052594</v>
      </c>
      <c r="L39" s="91">
        <f t="shared" si="6"/>
        <v>7.4836965655826981</v>
      </c>
      <c r="M39" s="60">
        <f t="shared" si="7"/>
        <v>29.934786262330793</v>
      </c>
      <c r="N39" s="91">
        <f t="shared" si="8"/>
        <v>6.548234494884861</v>
      </c>
      <c r="O39" s="60">
        <f t="shared" si="9"/>
        <v>26.192937979539444</v>
      </c>
      <c r="P39" s="58">
        <f t="shared" si="10"/>
        <v>9.8223517423272924</v>
      </c>
      <c r="Q39" s="60">
        <f t="shared" si="11"/>
        <v>39.289406969309169</v>
      </c>
      <c r="R39" s="58">
        <f t="shared" si="12"/>
        <v>7.8578813938618328</v>
      </c>
      <c r="S39" s="60">
        <f t="shared" si="13"/>
        <v>31.431525575447331</v>
      </c>
      <c r="T39" s="91">
        <f t="shared" si="19"/>
        <v>6.548234494884861</v>
      </c>
      <c r="U39" s="60">
        <f t="shared" si="14"/>
        <v>26.192937979539444</v>
      </c>
      <c r="V39" s="91">
        <f t="shared" si="15"/>
        <v>5.6127724241870238</v>
      </c>
      <c r="W39" s="60">
        <f t="shared" si="16"/>
        <v>22.451089696748095</v>
      </c>
      <c r="X39" s="91">
        <f t="shared" si="17"/>
        <v>4.9111758711636462</v>
      </c>
      <c r="Y39" s="60">
        <f t="shared" si="18"/>
        <v>19.644703484654585</v>
      </c>
    </row>
    <row r="41" spans="1:25" ht="15.35" x14ac:dyDescent="0.5">
      <c r="A41" s="96" t="s">
        <v>28</v>
      </c>
    </row>
    <row r="42" spans="1:25" ht="15.35" x14ac:dyDescent="0.5">
      <c r="A42" s="96" t="s">
        <v>29</v>
      </c>
    </row>
    <row r="43" spans="1:25" ht="15.35" x14ac:dyDescent="0.5">
      <c r="A43" s="97" t="s">
        <v>30</v>
      </c>
    </row>
  </sheetData>
  <pageMargins left="0.2" right="0.2" top="0.5" bottom="0.5" header="0.3" footer="0.3"/>
  <pageSetup scale="56" orientation="landscape" r:id="rId1"/>
  <headerFooter>
    <oddFooter>&amp;L&amp;F&amp;C&amp;P of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ACR PWM 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Bartel</dc:creator>
  <cp:lastModifiedBy>Mark Bartel</cp:lastModifiedBy>
  <dcterms:created xsi:type="dcterms:W3CDTF">2018-02-28T16:39:54Z</dcterms:created>
  <dcterms:modified xsi:type="dcterms:W3CDTF">2019-04-28T19:56:06Z</dcterms:modified>
</cp:coreProperties>
</file>